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FEBRERO 2024" sheetId="2" r:id="rId1"/>
  </sheets>
  <definedNames>
    <definedName name="_xlnm._FilterDatabase" localSheetId="0" hidden="1">'MT TEMPORALES FEBRERO 2024'!$I$1:$I$281</definedName>
    <definedName name="_xlnm.Print_Area" localSheetId="0">'MT TEMPORALES FEBRERO 2024'!$A$1:$U$288</definedName>
    <definedName name="_xlnm.Print_Titles" localSheetId="0">'MT TEMPORALES FEBRERO 2024'!$1:$6</definedName>
  </definedNames>
  <calcPr calcId="162913"/>
</workbook>
</file>

<file path=xl/calcChain.xml><?xml version="1.0" encoding="utf-8"?>
<calcChain xmlns="http://schemas.openxmlformats.org/spreadsheetml/2006/main">
  <c r="J46" i="2" l="1"/>
  <c r="L148" i="2" l="1"/>
  <c r="M148" i="2"/>
  <c r="N148" i="2"/>
  <c r="O148" i="2"/>
  <c r="P148" i="2"/>
  <c r="Q148" i="2" l="1"/>
  <c r="R148" i="2"/>
  <c r="T148" i="2" s="1"/>
  <c r="S148" i="2"/>
  <c r="L125" i="2"/>
  <c r="M125" i="2"/>
  <c r="N125" i="2"/>
  <c r="O125" i="2"/>
  <c r="P125" i="2"/>
  <c r="L162" i="2"/>
  <c r="M162" i="2"/>
  <c r="N162" i="2"/>
  <c r="O162" i="2"/>
  <c r="P162" i="2"/>
  <c r="M74" i="2"/>
  <c r="L76" i="2"/>
  <c r="M76" i="2"/>
  <c r="N76" i="2"/>
  <c r="O76" i="2"/>
  <c r="P76" i="2"/>
  <c r="L65" i="2"/>
  <c r="M65" i="2"/>
  <c r="N65" i="2"/>
  <c r="O65" i="2"/>
  <c r="P65" i="2"/>
  <c r="S125" i="2" l="1"/>
  <c r="Q125" i="2"/>
  <c r="R76" i="2"/>
  <c r="T76" i="2" s="1"/>
  <c r="R162" i="2"/>
  <c r="T162" i="2" s="1"/>
  <c r="R125" i="2"/>
  <c r="T125" i="2" s="1"/>
  <c r="S162" i="2"/>
  <c r="Q162" i="2"/>
  <c r="S76" i="2"/>
  <c r="Q76" i="2"/>
  <c r="Q65" i="2"/>
  <c r="S65" i="2"/>
  <c r="R65" i="2"/>
  <c r="T65" i="2" s="1"/>
  <c r="L32" i="2"/>
  <c r="M32" i="2"/>
  <c r="N32" i="2"/>
  <c r="O32" i="2"/>
  <c r="P32" i="2"/>
  <c r="L16" i="2"/>
  <c r="M16" i="2"/>
  <c r="N16" i="2"/>
  <c r="O16" i="2"/>
  <c r="P16" i="2"/>
  <c r="L51" i="2"/>
  <c r="M51" i="2"/>
  <c r="N51" i="2"/>
  <c r="O51" i="2"/>
  <c r="P51" i="2"/>
  <c r="P237" i="2"/>
  <c r="O237" i="2"/>
  <c r="N237" i="2"/>
  <c r="M237" i="2"/>
  <c r="L237" i="2"/>
  <c r="L141" i="2"/>
  <c r="M141" i="2"/>
  <c r="N141" i="2"/>
  <c r="O141" i="2"/>
  <c r="P141" i="2"/>
  <c r="L118" i="2"/>
  <c r="M118" i="2"/>
  <c r="N118" i="2"/>
  <c r="O118" i="2"/>
  <c r="P118" i="2"/>
  <c r="S51" i="2" l="1"/>
  <c r="R237" i="2"/>
  <c r="T237" i="2" s="1"/>
  <c r="S237" i="2"/>
  <c r="Q16" i="2"/>
  <c r="R16" i="2"/>
  <c r="T16" i="2" s="1"/>
  <c r="Q237" i="2"/>
  <c r="S32" i="2"/>
  <c r="Q32" i="2"/>
  <c r="R51" i="2"/>
  <c r="T51" i="2" s="1"/>
  <c r="R32" i="2"/>
  <c r="T32" i="2" s="1"/>
  <c r="Q51" i="2"/>
  <c r="S16" i="2"/>
  <c r="Q141" i="2"/>
  <c r="S141" i="2"/>
  <c r="R141" i="2"/>
  <c r="T141" i="2" s="1"/>
  <c r="S118" i="2"/>
  <c r="Q118" i="2"/>
  <c r="R118" i="2"/>
  <c r="T118" i="2" s="1"/>
  <c r="L253" i="2" l="1"/>
  <c r="M253" i="2"/>
  <c r="N253" i="2"/>
  <c r="O253" i="2"/>
  <c r="P253" i="2"/>
  <c r="L196" i="2"/>
  <c r="M196" i="2"/>
  <c r="N196" i="2"/>
  <c r="O196" i="2"/>
  <c r="P196" i="2"/>
  <c r="L157" i="2"/>
  <c r="M157" i="2"/>
  <c r="N157" i="2"/>
  <c r="O157" i="2"/>
  <c r="P157" i="2"/>
  <c r="Q253" i="2" l="1"/>
  <c r="R253" i="2"/>
  <c r="T253" i="2" s="1"/>
  <c r="R157" i="2"/>
  <c r="T157" i="2" s="1"/>
  <c r="S253" i="2"/>
  <c r="S157" i="2"/>
  <c r="R196" i="2"/>
  <c r="T196" i="2" s="1"/>
  <c r="S196" i="2"/>
  <c r="Q196" i="2"/>
  <c r="Q157" i="2"/>
  <c r="L207" i="2"/>
  <c r="M207" i="2"/>
  <c r="N207" i="2"/>
  <c r="O207" i="2"/>
  <c r="P207" i="2"/>
  <c r="R207" i="2" l="1"/>
  <c r="T207" i="2" s="1"/>
  <c r="S207" i="2"/>
  <c r="Q207" i="2"/>
  <c r="P54" i="2"/>
  <c r="O54" i="2"/>
  <c r="N54" i="2"/>
  <c r="M54" i="2"/>
  <c r="L54" i="2"/>
  <c r="L117" i="2"/>
  <c r="M117" i="2"/>
  <c r="N117" i="2"/>
  <c r="O117" i="2"/>
  <c r="P117" i="2"/>
  <c r="Q54" i="2" l="1"/>
  <c r="S117" i="2"/>
  <c r="Q117" i="2"/>
  <c r="R117" i="2"/>
  <c r="T117" i="2" s="1"/>
  <c r="R54" i="2"/>
  <c r="T54" i="2" s="1"/>
  <c r="S54" i="2"/>
  <c r="L251" i="2"/>
  <c r="M251" i="2"/>
  <c r="N251" i="2"/>
  <c r="O251" i="2"/>
  <c r="P251" i="2"/>
  <c r="L252" i="2"/>
  <c r="M252" i="2"/>
  <c r="N252" i="2"/>
  <c r="O252" i="2"/>
  <c r="P252" i="2"/>
  <c r="L254" i="2"/>
  <c r="M254" i="2"/>
  <c r="N254" i="2"/>
  <c r="O254" i="2"/>
  <c r="P254" i="2"/>
  <c r="L255" i="2"/>
  <c r="M255" i="2"/>
  <c r="N255" i="2"/>
  <c r="O255" i="2"/>
  <c r="P255" i="2"/>
  <c r="L250" i="2"/>
  <c r="M250" i="2"/>
  <c r="N250" i="2"/>
  <c r="O250" i="2"/>
  <c r="P250" i="2"/>
  <c r="L201" i="2"/>
  <c r="M201" i="2"/>
  <c r="N201" i="2"/>
  <c r="O201" i="2"/>
  <c r="P201" i="2"/>
  <c r="L249" i="2"/>
  <c r="M249" i="2"/>
  <c r="N249" i="2"/>
  <c r="O249" i="2"/>
  <c r="P249" i="2"/>
  <c r="L248" i="2"/>
  <c r="M248" i="2"/>
  <c r="N248" i="2"/>
  <c r="O248" i="2"/>
  <c r="P248" i="2"/>
  <c r="Q251" i="2" l="1"/>
  <c r="R254" i="2"/>
  <c r="T254" i="2" s="1"/>
  <c r="S251" i="2"/>
  <c r="S252" i="2"/>
  <c r="Q252" i="2"/>
  <c r="R251" i="2"/>
  <c r="T251" i="2" s="1"/>
  <c r="R252" i="2"/>
  <c r="T252" i="2" s="1"/>
  <c r="Q255" i="2"/>
  <c r="S254" i="2"/>
  <c r="Q254" i="2"/>
  <c r="R255" i="2"/>
  <c r="T255" i="2" s="1"/>
  <c r="S255" i="2"/>
  <c r="S250" i="2"/>
  <c r="Q250" i="2"/>
  <c r="S201" i="2"/>
  <c r="Q201" i="2"/>
  <c r="R250" i="2"/>
  <c r="T250" i="2" s="1"/>
  <c r="R201" i="2"/>
  <c r="T201" i="2" s="1"/>
  <c r="S249" i="2"/>
  <c r="Q249" i="2"/>
  <c r="R249" i="2"/>
  <c r="T249" i="2" s="1"/>
  <c r="R248" i="2"/>
  <c r="T248" i="2" s="1"/>
  <c r="S248" i="2"/>
  <c r="Q248" i="2"/>
  <c r="P40" i="2"/>
  <c r="O40" i="2"/>
  <c r="N40" i="2"/>
  <c r="M40" i="2"/>
  <c r="L40" i="2"/>
  <c r="P36" i="2"/>
  <c r="O36" i="2"/>
  <c r="N36" i="2"/>
  <c r="M36" i="2"/>
  <c r="L36" i="2"/>
  <c r="P35" i="2"/>
  <c r="O35" i="2"/>
  <c r="N35" i="2"/>
  <c r="M35" i="2"/>
  <c r="L35" i="2"/>
  <c r="S36" i="2" l="1"/>
  <c r="Q40" i="2"/>
  <c r="R35" i="2"/>
  <c r="T35" i="2" s="1"/>
  <c r="S35" i="2"/>
  <c r="R40" i="2"/>
  <c r="T40" i="2" s="1"/>
  <c r="R36" i="2"/>
  <c r="T36" i="2" s="1"/>
  <c r="S40" i="2"/>
  <c r="Q36" i="2"/>
  <c r="Q35" i="2"/>
  <c r="L124" i="2"/>
  <c r="M124" i="2"/>
  <c r="N124" i="2"/>
  <c r="O124" i="2"/>
  <c r="P124" i="2"/>
  <c r="L48" i="2"/>
  <c r="M48" i="2"/>
  <c r="N48" i="2"/>
  <c r="O48" i="2"/>
  <c r="P48" i="2"/>
  <c r="R124" i="2" l="1"/>
  <c r="T124" i="2" s="1"/>
  <c r="R48" i="2"/>
  <c r="T48" i="2" s="1"/>
  <c r="S124" i="2"/>
  <c r="Q48" i="2"/>
  <c r="Q124" i="2"/>
  <c r="S48" i="2"/>
  <c r="L174" i="2"/>
  <c r="M174" i="2"/>
  <c r="N174" i="2"/>
  <c r="O174" i="2"/>
  <c r="P174" i="2"/>
  <c r="L188" i="2"/>
  <c r="M188" i="2"/>
  <c r="N188" i="2"/>
  <c r="O188" i="2"/>
  <c r="P188" i="2"/>
  <c r="P27" i="2"/>
  <c r="O27" i="2"/>
  <c r="N27" i="2"/>
  <c r="M27" i="2"/>
  <c r="L27" i="2"/>
  <c r="L26" i="2"/>
  <c r="M26" i="2"/>
  <c r="N26" i="2"/>
  <c r="O26" i="2"/>
  <c r="P26" i="2"/>
  <c r="R27" i="2" l="1"/>
  <c r="R174" i="2"/>
  <c r="T174" i="2" s="1"/>
  <c r="Q188" i="2"/>
  <c r="T27" i="2"/>
  <c r="Q27" i="2"/>
  <c r="S27" i="2"/>
  <c r="S174" i="2"/>
  <c r="S188" i="2"/>
  <c r="Q174" i="2"/>
  <c r="R188" i="2"/>
  <c r="T188" i="2" s="1"/>
  <c r="Q26" i="2"/>
  <c r="S26" i="2"/>
  <c r="R26" i="2"/>
  <c r="T26" i="2" s="1"/>
  <c r="R63" i="2" l="1"/>
  <c r="T63" i="2" s="1"/>
  <c r="Q63" i="2"/>
  <c r="P63" i="2"/>
  <c r="M63" i="2"/>
  <c r="S63" i="2" l="1"/>
  <c r="M8" i="2"/>
  <c r="R8" i="2"/>
  <c r="T8" i="2" s="1"/>
  <c r="Q8" i="2"/>
  <c r="P8" i="2"/>
  <c r="S8" i="2" l="1"/>
  <c r="L241" i="2"/>
  <c r="M241" i="2"/>
  <c r="N241" i="2"/>
  <c r="O241" i="2"/>
  <c r="P241" i="2"/>
  <c r="R241" i="2" l="1"/>
  <c r="T241" i="2" s="1"/>
  <c r="Q241" i="2"/>
  <c r="S241" i="2"/>
  <c r="P104" i="2"/>
  <c r="O104" i="2"/>
  <c r="N104" i="2"/>
  <c r="M104" i="2"/>
  <c r="L104" i="2"/>
  <c r="P7" i="2"/>
  <c r="O7" i="2"/>
  <c r="N7" i="2"/>
  <c r="M7" i="2"/>
  <c r="L7" i="2"/>
  <c r="S7" i="2" l="1"/>
  <c r="Q104" i="2"/>
  <c r="S104" i="2"/>
  <c r="Q7" i="2"/>
  <c r="R104" i="2"/>
  <c r="T104" i="2" s="1"/>
  <c r="R7" i="2"/>
  <c r="T7" i="2" s="1"/>
  <c r="O9" i="2" l="1"/>
  <c r="O52" i="2"/>
  <c r="O58" i="2"/>
  <c r="L9" i="2"/>
  <c r="R9" i="2" s="1"/>
  <c r="L52" i="2"/>
  <c r="L62" i="2"/>
  <c r="L73" i="2"/>
  <c r="L72" i="2"/>
  <c r="L69" i="2"/>
  <c r="L67" i="2"/>
  <c r="L256" i="2"/>
  <c r="L126" i="2"/>
  <c r="M256" i="2"/>
  <c r="N256" i="2"/>
  <c r="O256" i="2"/>
  <c r="P256" i="2"/>
  <c r="L10" i="2"/>
  <c r="M10" i="2"/>
  <c r="N10" i="2"/>
  <c r="O10" i="2"/>
  <c r="P10" i="2"/>
  <c r="L115" i="2"/>
  <c r="M115" i="2"/>
  <c r="N115" i="2"/>
  <c r="O115" i="2"/>
  <c r="P115" i="2"/>
  <c r="P74" i="2"/>
  <c r="S74" i="2" s="1"/>
  <c r="L74" i="2"/>
  <c r="O74" i="2"/>
  <c r="P108" i="2"/>
  <c r="O108" i="2"/>
  <c r="N108" i="2"/>
  <c r="M108" i="2"/>
  <c r="L108" i="2"/>
  <c r="Q10" i="2" l="1"/>
  <c r="Q115" i="2"/>
  <c r="S108" i="2"/>
  <c r="R256" i="2"/>
  <c r="T256" i="2" s="1"/>
  <c r="S256" i="2"/>
  <c r="Q256" i="2"/>
  <c r="R74" i="2"/>
  <c r="T74" i="2" s="1"/>
  <c r="R115" i="2"/>
  <c r="T115" i="2" s="1"/>
  <c r="R10" i="2"/>
  <c r="T10" i="2" s="1"/>
  <c r="S10" i="2"/>
  <c r="S115" i="2"/>
  <c r="Q74" i="2"/>
  <c r="Q108" i="2"/>
  <c r="R108" i="2"/>
  <c r="T108" i="2" s="1"/>
  <c r="L42" i="2" l="1"/>
  <c r="M42" i="2"/>
  <c r="N42" i="2"/>
  <c r="O42" i="2"/>
  <c r="P42" i="2"/>
  <c r="L43" i="2"/>
  <c r="M43" i="2"/>
  <c r="N43" i="2"/>
  <c r="O43" i="2"/>
  <c r="P43" i="2"/>
  <c r="L94" i="2"/>
  <c r="M94" i="2"/>
  <c r="N94" i="2"/>
  <c r="O94" i="2"/>
  <c r="P94" i="2"/>
  <c r="L110" i="2"/>
  <c r="M110" i="2"/>
  <c r="N110" i="2"/>
  <c r="O110" i="2"/>
  <c r="P110" i="2"/>
  <c r="L95" i="2"/>
  <c r="M95" i="2"/>
  <c r="N95" i="2"/>
  <c r="O95" i="2"/>
  <c r="P95" i="2"/>
  <c r="L58" i="2"/>
  <c r="R58" i="2" s="1"/>
  <c r="T58" i="2" s="1"/>
  <c r="M58" i="2"/>
  <c r="N58" i="2"/>
  <c r="P58" i="2"/>
  <c r="L55" i="2"/>
  <c r="R55" i="2" s="1"/>
  <c r="T55" i="2" s="1"/>
  <c r="P55" i="2"/>
  <c r="N55" i="2"/>
  <c r="M55" i="2"/>
  <c r="Q94" i="2" l="1"/>
  <c r="Q110" i="2"/>
  <c r="Q95" i="2"/>
  <c r="S95" i="2"/>
  <c r="S110" i="2"/>
  <c r="R42" i="2"/>
  <c r="T42" i="2" s="1"/>
  <c r="S43" i="2"/>
  <c r="Q43" i="2"/>
  <c r="R110" i="2"/>
  <c r="T110" i="2" s="1"/>
  <c r="S94" i="2"/>
  <c r="R43" i="2"/>
  <c r="T43" i="2" s="1"/>
  <c r="S42" i="2"/>
  <c r="Q42" i="2"/>
  <c r="R94" i="2"/>
  <c r="T94" i="2" s="1"/>
  <c r="S58" i="2"/>
  <c r="R95" i="2"/>
  <c r="T95" i="2" s="1"/>
  <c r="S55" i="2"/>
  <c r="Q58" i="2"/>
  <c r="Q55" i="2"/>
  <c r="K258" i="2" l="1"/>
  <c r="J258" i="2"/>
  <c r="I258" i="2"/>
  <c r="M67" i="2" l="1"/>
  <c r="N67" i="2"/>
  <c r="O67" i="2"/>
  <c r="P67" i="2"/>
  <c r="L88" i="2"/>
  <c r="M88" i="2"/>
  <c r="N88" i="2"/>
  <c r="O88" i="2"/>
  <c r="P88" i="2"/>
  <c r="M73" i="2"/>
  <c r="N73" i="2"/>
  <c r="O73" i="2"/>
  <c r="Q73" i="2" s="1"/>
  <c r="P73" i="2"/>
  <c r="R73" i="2" l="1"/>
  <c r="T73" i="2" s="1"/>
  <c r="R88" i="2"/>
  <c r="T88" i="2" s="1"/>
  <c r="S88" i="2"/>
  <c r="S67" i="2"/>
  <c r="Q67" i="2"/>
  <c r="R67" i="2"/>
  <c r="T67" i="2" s="1"/>
  <c r="Q88" i="2"/>
  <c r="S73" i="2"/>
  <c r="L75" i="2"/>
  <c r="M75" i="2"/>
  <c r="N75" i="2"/>
  <c r="O75" i="2"/>
  <c r="P75" i="2"/>
  <c r="L38" i="2"/>
  <c r="M38" i="2"/>
  <c r="N38" i="2"/>
  <c r="O38" i="2"/>
  <c r="P38" i="2"/>
  <c r="L153" i="2"/>
  <c r="M153" i="2"/>
  <c r="N153" i="2"/>
  <c r="O153" i="2"/>
  <c r="P153" i="2"/>
  <c r="L59" i="2"/>
  <c r="M59" i="2"/>
  <c r="N59" i="2"/>
  <c r="O59" i="2"/>
  <c r="P59" i="2"/>
  <c r="L47" i="2"/>
  <c r="M47" i="2"/>
  <c r="N47" i="2"/>
  <c r="O47" i="2"/>
  <c r="P47" i="2"/>
  <c r="P136" i="2"/>
  <c r="O136" i="2"/>
  <c r="N136" i="2"/>
  <c r="M136" i="2"/>
  <c r="L136" i="2"/>
  <c r="L236" i="2"/>
  <c r="M236" i="2"/>
  <c r="N236" i="2"/>
  <c r="O236" i="2"/>
  <c r="P236" i="2"/>
  <c r="L147" i="2"/>
  <c r="M147" i="2"/>
  <c r="N147" i="2"/>
  <c r="O147" i="2"/>
  <c r="P147" i="2"/>
  <c r="S75" i="2" l="1"/>
  <c r="Q75" i="2"/>
  <c r="R75" i="2"/>
  <c r="T75" i="2" s="1"/>
  <c r="Q38" i="2"/>
  <c r="Q153" i="2"/>
  <c r="Q59" i="2"/>
  <c r="R38" i="2"/>
  <c r="T38" i="2" s="1"/>
  <c r="S38" i="2"/>
  <c r="R153" i="2"/>
  <c r="T153" i="2" s="1"/>
  <c r="S153" i="2"/>
  <c r="S59" i="2"/>
  <c r="Q136" i="2"/>
  <c r="Q47" i="2"/>
  <c r="R59" i="2"/>
  <c r="T59" i="2" s="1"/>
  <c r="S47" i="2"/>
  <c r="S236" i="2"/>
  <c r="S147" i="2"/>
  <c r="Q236" i="2"/>
  <c r="R47" i="2"/>
  <c r="T47" i="2" s="1"/>
  <c r="Q147" i="2"/>
  <c r="R136" i="2"/>
  <c r="T136" i="2" s="1"/>
  <c r="S136" i="2"/>
  <c r="R236" i="2"/>
  <c r="T236" i="2" s="1"/>
  <c r="R147" i="2"/>
  <c r="T147" i="2" s="1"/>
  <c r="L204" i="2" l="1"/>
  <c r="M204" i="2"/>
  <c r="N204" i="2"/>
  <c r="O204" i="2"/>
  <c r="P204" i="2"/>
  <c r="L21" i="2"/>
  <c r="M21" i="2"/>
  <c r="N21" i="2"/>
  <c r="O21" i="2"/>
  <c r="P21" i="2"/>
  <c r="L25" i="2"/>
  <c r="M25" i="2"/>
  <c r="N25" i="2"/>
  <c r="O25" i="2"/>
  <c r="P25" i="2"/>
  <c r="Q204" i="2" l="1"/>
  <c r="S204" i="2"/>
  <c r="Q21" i="2"/>
  <c r="S21" i="2"/>
  <c r="R204" i="2"/>
  <c r="T204" i="2" s="1"/>
  <c r="R21" i="2"/>
  <c r="T21" i="2" s="1"/>
  <c r="Q25" i="2"/>
  <c r="R25" i="2"/>
  <c r="T25" i="2" s="1"/>
  <c r="S25" i="2"/>
  <c r="L152" i="2"/>
  <c r="M152" i="2"/>
  <c r="N152" i="2"/>
  <c r="O152" i="2"/>
  <c r="P152" i="2"/>
  <c r="S152" i="2" l="1"/>
  <c r="Q152" i="2"/>
  <c r="R152" i="2"/>
  <c r="T152" i="2" s="1"/>
  <c r="M72" i="2"/>
  <c r="N72" i="2"/>
  <c r="O72" i="2"/>
  <c r="Q72" i="2" s="1"/>
  <c r="P72" i="2"/>
  <c r="L102" i="2"/>
  <c r="M102" i="2"/>
  <c r="N102" i="2"/>
  <c r="O102" i="2"/>
  <c r="P102" i="2"/>
  <c r="S72" i="2" l="1"/>
  <c r="R72" i="2"/>
  <c r="T72" i="2" s="1"/>
  <c r="Q102" i="2"/>
  <c r="S102" i="2"/>
  <c r="R102" i="2"/>
  <c r="T102" i="2" s="1"/>
  <c r="L135" i="2" l="1"/>
  <c r="M135" i="2"/>
  <c r="N135" i="2"/>
  <c r="O135" i="2"/>
  <c r="P135" i="2"/>
  <c r="R52" i="2"/>
  <c r="T52" i="2" s="1"/>
  <c r="M52" i="2"/>
  <c r="N52" i="2"/>
  <c r="P52" i="2"/>
  <c r="R135" i="2" l="1"/>
  <c r="T135" i="2" s="1"/>
  <c r="S135" i="2"/>
  <c r="S52" i="2"/>
  <c r="Q135" i="2"/>
  <c r="Q52" i="2"/>
  <c r="L247" i="2"/>
  <c r="M247" i="2"/>
  <c r="N247" i="2"/>
  <c r="O247" i="2"/>
  <c r="P247" i="2"/>
  <c r="L246" i="2"/>
  <c r="M246" i="2"/>
  <c r="N246" i="2"/>
  <c r="O246" i="2"/>
  <c r="P246" i="2"/>
  <c r="R247" i="2" l="1"/>
  <c r="T247" i="2" s="1"/>
  <c r="S247" i="2"/>
  <c r="Q247" i="2"/>
  <c r="Q246" i="2"/>
  <c r="S246" i="2"/>
  <c r="R246" i="2"/>
  <c r="T246" i="2" s="1"/>
  <c r="L187" i="2"/>
  <c r="M187" i="2"/>
  <c r="N187" i="2"/>
  <c r="O187" i="2"/>
  <c r="P187" i="2"/>
  <c r="L185" i="2"/>
  <c r="M185" i="2"/>
  <c r="N185" i="2"/>
  <c r="O185" i="2"/>
  <c r="P185" i="2"/>
  <c r="L167" i="2"/>
  <c r="M167" i="2"/>
  <c r="N167" i="2"/>
  <c r="O167" i="2"/>
  <c r="P167" i="2"/>
  <c r="L134" i="2"/>
  <c r="M134" i="2"/>
  <c r="N134" i="2"/>
  <c r="O134" i="2"/>
  <c r="P134" i="2"/>
  <c r="L133" i="2"/>
  <c r="M133" i="2"/>
  <c r="N133" i="2"/>
  <c r="O133" i="2"/>
  <c r="P133" i="2"/>
  <c r="L132" i="2"/>
  <c r="M132" i="2"/>
  <c r="N132" i="2"/>
  <c r="O132" i="2"/>
  <c r="P132" i="2"/>
  <c r="L129" i="2"/>
  <c r="M129" i="2"/>
  <c r="N129" i="2"/>
  <c r="O129" i="2"/>
  <c r="P129" i="2"/>
  <c r="P126" i="2"/>
  <c r="O126" i="2"/>
  <c r="R126" i="2" s="1"/>
  <c r="T126" i="2" s="1"/>
  <c r="N126" i="2"/>
  <c r="M126" i="2"/>
  <c r="Q185" i="2" l="1"/>
  <c r="R167" i="2"/>
  <c r="T167" i="2" s="1"/>
  <c r="R187" i="2"/>
  <c r="T187" i="2" s="1"/>
  <c r="Q134" i="2"/>
  <c r="S187" i="2"/>
  <c r="Q187" i="2"/>
  <c r="S185" i="2"/>
  <c r="S133" i="2"/>
  <c r="S126" i="2"/>
  <c r="R185" i="2"/>
  <c r="T185" i="2" s="1"/>
  <c r="R129" i="2"/>
  <c r="T129" i="2" s="1"/>
  <c r="R133" i="2"/>
  <c r="T133" i="2" s="1"/>
  <c r="S167" i="2"/>
  <c r="Q126" i="2"/>
  <c r="Q167" i="2"/>
  <c r="R134" i="2"/>
  <c r="T134" i="2" s="1"/>
  <c r="Q132" i="2"/>
  <c r="R132" i="2"/>
  <c r="T132" i="2" s="1"/>
  <c r="S132" i="2"/>
  <c r="Q133" i="2"/>
  <c r="S134" i="2"/>
  <c r="S129" i="2"/>
  <c r="Q129" i="2"/>
  <c r="L13" i="2"/>
  <c r="M13" i="2"/>
  <c r="N13" i="2"/>
  <c r="O13" i="2"/>
  <c r="P13" i="2"/>
  <c r="L98" i="2"/>
  <c r="M98" i="2"/>
  <c r="N98" i="2"/>
  <c r="O98" i="2"/>
  <c r="P98" i="2"/>
  <c r="S13" i="2" l="1"/>
  <c r="Q13" i="2"/>
  <c r="R13" i="2"/>
  <c r="T13" i="2" s="1"/>
  <c r="S98" i="2"/>
  <c r="R98" i="2"/>
  <c r="T98" i="2" s="1"/>
  <c r="Q98" i="2"/>
  <c r="P146" i="2" l="1"/>
  <c r="O146" i="2"/>
  <c r="N146" i="2"/>
  <c r="M146" i="2"/>
  <c r="L146" i="2"/>
  <c r="P45" i="2"/>
  <c r="O45" i="2"/>
  <c r="N45" i="2"/>
  <c r="M45" i="2"/>
  <c r="L45" i="2"/>
  <c r="P156" i="2"/>
  <c r="O156" i="2"/>
  <c r="N156" i="2"/>
  <c r="M156" i="2"/>
  <c r="L156" i="2"/>
  <c r="P131" i="2"/>
  <c r="O131" i="2"/>
  <c r="N131" i="2"/>
  <c r="M131" i="2"/>
  <c r="L131" i="2"/>
  <c r="P62" i="2"/>
  <c r="O62" i="2"/>
  <c r="Q62" i="2" s="1"/>
  <c r="N62" i="2"/>
  <c r="M62" i="2"/>
  <c r="M69" i="2"/>
  <c r="N69" i="2"/>
  <c r="O69" i="2"/>
  <c r="Q69" i="2" s="1"/>
  <c r="P69" i="2"/>
  <c r="Q45" i="2" l="1"/>
  <c r="Q146" i="2"/>
  <c r="R146" i="2"/>
  <c r="T146" i="2" s="1"/>
  <c r="R45" i="2"/>
  <c r="T45" i="2" s="1"/>
  <c r="S146" i="2"/>
  <c r="R156" i="2"/>
  <c r="T156" i="2" s="1"/>
  <c r="S45" i="2"/>
  <c r="R69" i="2"/>
  <c r="T69" i="2" s="1"/>
  <c r="S156" i="2"/>
  <c r="Q156" i="2"/>
  <c r="Q131" i="2"/>
  <c r="R131" i="2"/>
  <c r="T131" i="2" s="1"/>
  <c r="S131" i="2"/>
  <c r="S62" i="2"/>
  <c r="R62" i="2"/>
  <c r="T62" i="2" s="1"/>
  <c r="S69" i="2"/>
  <c r="L235" i="2"/>
  <c r="L238" i="2" l="1"/>
  <c r="L244" i="2" l="1"/>
  <c r="M244" i="2"/>
  <c r="N244" i="2"/>
  <c r="O244" i="2"/>
  <c r="P244" i="2"/>
  <c r="P109" i="2"/>
  <c r="O109" i="2"/>
  <c r="N109" i="2"/>
  <c r="M109" i="2"/>
  <c r="L109" i="2"/>
  <c r="R109" i="2" l="1"/>
  <c r="T109" i="2" s="1"/>
  <c r="S109" i="2"/>
  <c r="S244" i="2"/>
  <c r="Q244" i="2"/>
  <c r="R244" i="2"/>
  <c r="T244" i="2" s="1"/>
  <c r="Q109" i="2"/>
  <c r="L243" i="2"/>
  <c r="M243" i="2"/>
  <c r="N243" i="2"/>
  <c r="O243" i="2"/>
  <c r="P243" i="2"/>
  <c r="L29" i="2"/>
  <c r="M29" i="2"/>
  <c r="N29" i="2"/>
  <c r="O29" i="2"/>
  <c r="P29" i="2"/>
  <c r="L30" i="2"/>
  <c r="M30" i="2"/>
  <c r="N30" i="2"/>
  <c r="O30" i="2"/>
  <c r="P30" i="2"/>
  <c r="P150" i="2"/>
  <c r="O150" i="2"/>
  <c r="N150" i="2"/>
  <c r="M150" i="2"/>
  <c r="L150" i="2"/>
  <c r="P226" i="2"/>
  <c r="O226" i="2"/>
  <c r="N226" i="2"/>
  <c r="M226" i="2"/>
  <c r="L226" i="2"/>
  <c r="P144" i="2"/>
  <c r="O144" i="2"/>
  <c r="N144" i="2"/>
  <c r="M144" i="2"/>
  <c r="L144" i="2"/>
  <c r="L20" i="2"/>
  <c r="M20" i="2"/>
  <c r="N20" i="2"/>
  <c r="O20" i="2"/>
  <c r="P20" i="2"/>
  <c r="P121" i="2"/>
  <c r="O121" i="2"/>
  <c r="N121" i="2"/>
  <c r="M121" i="2"/>
  <c r="L121" i="2"/>
  <c r="P60" i="2"/>
  <c r="O60" i="2"/>
  <c r="N60" i="2"/>
  <c r="M60" i="2"/>
  <c r="L60" i="2"/>
  <c r="Q150" i="2" l="1"/>
  <c r="S144" i="2"/>
  <c r="R226" i="2"/>
  <c r="T226" i="2" s="1"/>
  <c r="S150" i="2"/>
  <c r="Q243" i="2"/>
  <c r="S226" i="2"/>
  <c r="S243" i="2"/>
  <c r="Q29" i="2"/>
  <c r="R243" i="2"/>
  <c r="T243" i="2" s="1"/>
  <c r="R150" i="2"/>
  <c r="T150" i="2" s="1"/>
  <c r="S29" i="2"/>
  <c r="S30" i="2"/>
  <c r="Q30" i="2"/>
  <c r="R29" i="2"/>
  <c r="T29" i="2" s="1"/>
  <c r="R30" i="2"/>
  <c r="T30" i="2" s="1"/>
  <c r="Q226" i="2"/>
  <c r="R121" i="2"/>
  <c r="T121" i="2" s="1"/>
  <c r="Q144" i="2"/>
  <c r="S121" i="2"/>
  <c r="R144" i="2"/>
  <c r="T144" i="2" s="1"/>
  <c r="Q121" i="2"/>
  <c r="S60" i="2"/>
  <c r="S20" i="2"/>
  <c r="Q60" i="2"/>
  <c r="Q20" i="2"/>
  <c r="R20" i="2"/>
  <c r="T20" i="2" s="1"/>
  <c r="R60" i="2"/>
  <c r="T60" i="2" s="1"/>
  <c r="L137" i="2"/>
  <c r="L11" i="2"/>
  <c r="L12" i="2"/>
  <c r="L14" i="2"/>
  <c r="L15" i="2"/>
  <c r="L17" i="2"/>
  <c r="L18" i="2"/>
  <c r="L70" i="2"/>
  <c r="L19" i="2"/>
  <c r="L22" i="2"/>
  <c r="L23" i="2"/>
  <c r="L24" i="2"/>
  <c r="L28" i="2"/>
  <c r="L31" i="2"/>
  <c r="L33" i="2"/>
  <c r="L34" i="2"/>
  <c r="L37" i="2"/>
  <c r="L39" i="2"/>
  <c r="L242" i="2"/>
  <c r="L41" i="2"/>
  <c r="L151" i="2"/>
  <c r="L44" i="2"/>
  <c r="L46" i="2"/>
  <c r="L49" i="2"/>
  <c r="L71" i="2"/>
  <c r="L50" i="2"/>
  <c r="L56" i="2"/>
  <c r="L57" i="2"/>
  <c r="L61" i="2"/>
  <c r="L64" i="2"/>
  <c r="L66" i="2"/>
  <c r="L239" i="2"/>
  <c r="L77" i="2"/>
  <c r="L78" i="2"/>
  <c r="L79" i="2"/>
  <c r="L80" i="2"/>
  <c r="L81" i="2"/>
  <c r="L82" i="2"/>
  <c r="L83" i="2"/>
  <c r="L84" i="2"/>
  <c r="L85" i="2"/>
  <c r="L86" i="2"/>
  <c r="L87" i="2"/>
  <c r="L89" i="2"/>
  <c r="L90" i="2"/>
  <c r="L91" i="2"/>
  <c r="L92" i="2"/>
  <c r="L93" i="2"/>
  <c r="L96" i="2"/>
  <c r="L97" i="2"/>
  <c r="L99" i="2"/>
  <c r="L100" i="2"/>
  <c r="L101" i="2"/>
  <c r="L116" i="2"/>
  <c r="L105" i="2"/>
  <c r="L106" i="2"/>
  <c r="L107" i="2"/>
  <c r="L111" i="2"/>
  <c r="L112" i="2"/>
  <c r="L113" i="2"/>
  <c r="L114" i="2"/>
  <c r="L119" i="2"/>
  <c r="L120" i="2"/>
  <c r="L122" i="2"/>
  <c r="L123" i="2"/>
  <c r="L127" i="2"/>
  <c r="L68" i="2"/>
  <c r="L53" i="2"/>
  <c r="L130" i="2"/>
  <c r="L139" i="2"/>
  <c r="L140" i="2"/>
  <c r="L142" i="2"/>
  <c r="L143" i="2"/>
  <c r="L138" i="2"/>
  <c r="L145" i="2"/>
  <c r="L149" i="2"/>
  <c r="L154" i="2"/>
  <c r="L155" i="2"/>
  <c r="L158" i="2"/>
  <c r="L159" i="2"/>
  <c r="L160" i="2"/>
  <c r="L161" i="2"/>
  <c r="L163" i="2"/>
  <c r="L164" i="2"/>
  <c r="L165" i="2"/>
  <c r="L166" i="2"/>
  <c r="L168" i="2"/>
  <c r="L169" i="2"/>
  <c r="L170" i="2"/>
  <c r="L171" i="2"/>
  <c r="L172" i="2"/>
  <c r="L173" i="2"/>
  <c r="L175" i="2"/>
  <c r="L176" i="2"/>
  <c r="L177" i="2"/>
  <c r="L178" i="2"/>
  <c r="L179" i="2"/>
  <c r="L180" i="2"/>
  <c r="L181" i="2"/>
  <c r="L182" i="2"/>
  <c r="L183" i="2"/>
  <c r="L184" i="2"/>
  <c r="L186" i="2"/>
  <c r="L189" i="2"/>
  <c r="L190" i="2"/>
  <c r="L191" i="2"/>
  <c r="L192" i="2"/>
  <c r="L193" i="2"/>
  <c r="L194" i="2"/>
  <c r="L195" i="2"/>
  <c r="L197" i="2"/>
  <c r="L198" i="2"/>
  <c r="L199" i="2"/>
  <c r="L200" i="2"/>
  <c r="L202" i="2"/>
  <c r="L203" i="2"/>
  <c r="L205" i="2"/>
  <c r="L206" i="2"/>
  <c r="L128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03" i="2"/>
  <c r="L222" i="2"/>
  <c r="L223" i="2"/>
  <c r="L224" i="2"/>
  <c r="L225" i="2"/>
  <c r="L227" i="2"/>
  <c r="L228" i="2"/>
  <c r="L229" i="2"/>
  <c r="L230" i="2"/>
  <c r="L231" i="2"/>
  <c r="L232" i="2"/>
  <c r="L233" i="2"/>
  <c r="L234" i="2"/>
  <c r="L240" i="2"/>
  <c r="L257" i="2"/>
  <c r="M242" i="2" l="1"/>
  <c r="N242" i="2"/>
  <c r="O242" i="2"/>
  <c r="P242" i="2"/>
  <c r="M24" i="2"/>
  <c r="N24" i="2"/>
  <c r="O24" i="2"/>
  <c r="P24" i="2"/>
  <c r="S24" i="2" l="1"/>
  <c r="Q242" i="2"/>
  <c r="Q24" i="2"/>
  <c r="S242" i="2"/>
  <c r="R242" i="2"/>
  <c r="T242" i="2" s="1"/>
  <c r="R24" i="2"/>
  <c r="T24" i="2" s="1"/>
  <c r="M34" i="2"/>
  <c r="N34" i="2"/>
  <c r="O34" i="2"/>
  <c r="P34" i="2"/>
  <c r="M151" i="2"/>
  <c r="N151" i="2"/>
  <c r="O151" i="2"/>
  <c r="P151" i="2"/>
  <c r="M31" i="2"/>
  <c r="N31" i="2"/>
  <c r="O31" i="2"/>
  <c r="P31" i="2"/>
  <c r="R151" i="2" l="1"/>
  <c r="T151" i="2" s="1"/>
  <c r="S31" i="2"/>
  <c r="R31" i="2"/>
  <c r="T31" i="2" s="1"/>
  <c r="R34" i="2"/>
  <c r="T34" i="2" s="1"/>
  <c r="Q31" i="2"/>
  <c r="Q34" i="2"/>
  <c r="Q151" i="2"/>
  <c r="S151" i="2"/>
  <c r="S34" i="2"/>
  <c r="M203" i="2" l="1"/>
  <c r="N203" i="2"/>
  <c r="O203" i="2"/>
  <c r="P203" i="2"/>
  <c r="M179" i="2"/>
  <c r="N179" i="2"/>
  <c r="O179" i="2"/>
  <c r="P179" i="2"/>
  <c r="M169" i="2"/>
  <c r="N169" i="2"/>
  <c r="O169" i="2"/>
  <c r="P169" i="2"/>
  <c r="Q203" i="2" l="1"/>
  <c r="R179" i="2"/>
  <c r="T179" i="2" s="1"/>
  <c r="Q169" i="2"/>
  <c r="Q179" i="2"/>
  <c r="S203" i="2"/>
  <c r="S169" i="2"/>
  <c r="R203" i="2"/>
  <c r="T203" i="2" s="1"/>
  <c r="R169" i="2"/>
  <c r="T169" i="2" s="1"/>
  <c r="S179" i="2"/>
  <c r="M165" i="2"/>
  <c r="N165" i="2"/>
  <c r="O165" i="2"/>
  <c r="P165" i="2"/>
  <c r="Q165" i="2" l="1"/>
  <c r="R165" i="2"/>
  <c r="T165" i="2" s="1"/>
  <c r="S165" i="2"/>
  <c r="P180" i="2"/>
  <c r="O180" i="2"/>
  <c r="N180" i="2"/>
  <c r="M180" i="2"/>
  <c r="P234" i="2"/>
  <c r="O234" i="2"/>
  <c r="N234" i="2"/>
  <c r="M234" i="2"/>
  <c r="P149" i="2"/>
  <c r="O149" i="2"/>
  <c r="N149" i="2"/>
  <c r="M149" i="2"/>
  <c r="P87" i="2"/>
  <c r="O87" i="2"/>
  <c r="N87" i="2"/>
  <c r="M87" i="2"/>
  <c r="P50" i="2"/>
  <c r="O50" i="2"/>
  <c r="N50" i="2"/>
  <c r="M50" i="2"/>
  <c r="P14" i="2"/>
  <c r="O14" i="2"/>
  <c r="N14" i="2"/>
  <c r="M14" i="2"/>
  <c r="R14" i="2" l="1"/>
  <c r="T14" i="2" s="1"/>
  <c r="S149" i="2"/>
  <c r="R180" i="2"/>
  <c r="T180" i="2" s="1"/>
  <c r="S14" i="2"/>
  <c r="Q234" i="2"/>
  <c r="S180" i="2"/>
  <c r="Q180" i="2"/>
  <c r="Q87" i="2"/>
  <c r="R149" i="2"/>
  <c r="T149" i="2" s="1"/>
  <c r="S234" i="2"/>
  <c r="R234" i="2"/>
  <c r="T234" i="2" s="1"/>
  <c r="Q149" i="2"/>
  <c r="R87" i="2"/>
  <c r="T87" i="2" s="1"/>
  <c r="S87" i="2"/>
  <c r="S50" i="2"/>
  <c r="Q14" i="2"/>
  <c r="R50" i="2"/>
  <c r="T50" i="2" s="1"/>
  <c r="Q50" i="2"/>
  <c r="M223" i="2"/>
  <c r="N223" i="2"/>
  <c r="O223" i="2"/>
  <c r="P223" i="2"/>
  <c r="M216" i="2"/>
  <c r="N216" i="2"/>
  <c r="O216" i="2"/>
  <c r="P216" i="2"/>
  <c r="M128" i="2"/>
  <c r="N128" i="2"/>
  <c r="O128" i="2"/>
  <c r="P128" i="2"/>
  <c r="M199" i="2"/>
  <c r="N199" i="2"/>
  <c r="O199" i="2"/>
  <c r="P199" i="2"/>
  <c r="M191" i="2"/>
  <c r="N191" i="2"/>
  <c r="O191" i="2"/>
  <c r="P191" i="2"/>
  <c r="P184" i="2"/>
  <c r="O184" i="2"/>
  <c r="N184" i="2"/>
  <c r="M184" i="2"/>
  <c r="P183" i="2"/>
  <c r="O183" i="2"/>
  <c r="N183" i="2"/>
  <c r="M183" i="2"/>
  <c r="M182" i="2"/>
  <c r="N182" i="2"/>
  <c r="O182" i="2"/>
  <c r="P182" i="2"/>
  <c r="M171" i="2"/>
  <c r="N171" i="2"/>
  <c r="O171" i="2"/>
  <c r="P171" i="2"/>
  <c r="M168" i="2"/>
  <c r="N168" i="2"/>
  <c r="O168" i="2"/>
  <c r="P168" i="2"/>
  <c r="M166" i="2"/>
  <c r="N166" i="2"/>
  <c r="O166" i="2"/>
  <c r="P166" i="2"/>
  <c r="Q223" i="2" l="1"/>
  <c r="S223" i="2"/>
  <c r="R223" i="2"/>
  <c r="T223" i="2" s="1"/>
  <c r="R216" i="2"/>
  <c r="T216" i="2" s="1"/>
  <c r="S216" i="2"/>
  <c r="Q216" i="2"/>
  <c r="Q128" i="2"/>
  <c r="R128" i="2"/>
  <c r="T128" i="2" s="1"/>
  <c r="R199" i="2"/>
  <c r="T199" i="2" s="1"/>
  <c r="S128" i="2"/>
  <c r="S199" i="2"/>
  <c r="Q199" i="2"/>
  <c r="Q184" i="2"/>
  <c r="Q191" i="2"/>
  <c r="R191" i="2"/>
  <c r="T191" i="2" s="1"/>
  <c r="S191" i="2"/>
  <c r="S184" i="2"/>
  <c r="R183" i="2"/>
  <c r="T183" i="2" s="1"/>
  <c r="S183" i="2"/>
  <c r="Q182" i="2"/>
  <c r="S182" i="2"/>
  <c r="Q171" i="2"/>
  <c r="R182" i="2"/>
  <c r="T182" i="2" s="1"/>
  <c r="R184" i="2"/>
  <c r="T184" i="2" s="1"/>
  <c r="Q183" i="2"/>
  <c r="R171" i="2"/>
  <c r="T171" i="2" s="1"/>
  <c r="Q168" i="2"/>
  <c r="S171" i="2"/>
  <c r="R168" i="2"/>
  <c r="T168" i="2" s="1"/>
  <c r="Q166" i="2"/>
  <c r="S168" i="2"/>
  <c r="R166" i="2"/>
  <c r="T166" i="2" s="1"/>
  <c r="S166" i="2"/>
  <c r="M163" i="2"/>
  <c r="N163" i="2"/>
  <c r="O163" i="2"/>
  <c r="P163" i="2"/>
  <c r="M155" i="2"/>
  <c r="N155" i="2"/>
  <c r="O155" i="2"/>
  <c r="P155" i="2"/>
  <c r="M145" i="2"/>
  <c r="N145" i="2"/>
  <c r="O145" i="2"/>
  <c r="P145" i="2"/>
  <c r="M113" i="2"/>
  <c r="N113" i="2"/>
  <c r="O113" i="2"/>
  <c r="P113" i="2"/>
  <c r="M61" i="2"/>
  <c r="N61" i="2"/>
  <c r="O61" i="2"/>
  <c r="P61" i="2"/>
  <c r="M235" i="2"/>
  <c r="N235" i="2"/>
  <c r="O235" i="2"/>
  <c r="P235" i="2"/>
  <c r="M71" i="2"/>
  <c r="N71" i="2"/>
  <c r="O71" i="2"/>
  <c r="P71" i="2"/>
  <c r="M15" i="2"/>
  <c r="N15" i="2"/>
  <c r="O15" i="2"/>
  <c r="P15" i="2"/>
  <c r="M19" i="2"/>
  <c r="N19" i="2"/>
  <c r="O19" i="2"/>
  <c r="P19" i="2"/>
  <c r="M70" i="2"/>
  <c r="N70" i="2"/>
  <c r="O70" i="2"/>
  <c r="P70" i="2"/>
  <c r="Q163" i="2" l="1"/>
  <c r="S163" i="2"/>
  <c r="R163" i="2"/>
  <c r="T163" i="2" s="1"/>
  <c r="S155" i="2"/>
  <c r="R155" i="2"/>
  <c r="T155" i="2" s="1"/>
  <c r="Q145" i="2"/>
  <c r="Q155" i="2"/>
  <c r="R145" i="2"/>
  <c r="T145" i="2" s="1"/>
  <c r="S145" i="2"/>
  <c r="S113" i="2"/>
  <c r="Q113" i="2"/>
  <c r="R113" i="2"/>
  <c r="T113" i="2" s="1"/>
  <c r="Q61" i="2"/>
  <c r="S61" i="2"/>
  <c r="R61" i="2"/>
  <c r="T61" i="2" s="1"/>
  <c r="Q235" i="2"/>
  <c r="R235" i="2"/>
  <c r="T235" i="2" s="1"/>
  <c r="S235" i="2"/>
  <c r="Q71" i="2"/>
  <c r="S71" i="2"/>
  <c r="R71" i="2"/>
  <c r="T71" i="2" s="1"/>
  <c r="S15" i="2"/>
  <c r="Q15" i="2"/>
  <c r="R19" i="2"/>
  <c r="T19" i="2" s="1"/>
  <c r="R15" i="2"/>
  <c r="T15" i="2" s="1"/>
  <c r="Q70" i="2"/>
  <c r="Q19" i="2"/>
  <c r="S70" i="2"/>
  <c r="S19" i="2"/>
  <c r="R70" i="2"/>
  <c r="T70" i="2" s="1"/>
  <c r="M240" i="2" l="1"/>
  <c r="P240" i="2"/>
  <c r="O240" i="2"/>
  <c r="N240" i="2"/>
  <c r="M230" i="2"/>
  <c r="N230" i="2"/>
  <c r="O230" i="2"/>
  <c r="P230" i="2"/>
  <c r="M229" i="2"/>
  <c r="N229" i="2"/>
  <c r="O229" i="2"/>
  <c r="P229" i="2"/>
  <c r="M222" i="2"/>
  <c r="N222" i="2"/>
  <c r="O222" i="2"/>
  <c r="P222" i="2"/>
  <c r="M215" i="2"/>
  <c r="N215" i="2"/>
  <c r="O215" i="2"/>
  <c r="P215" i="2"/>
  <c r="P211" i="2"/>
  <c r="O211" i="2"/>
  <c r="N211" i="2"/>
  <c r="M211" i="2"/>
  <c r="P210" i="2"/>
  <c r="O210" i="2"/>
  <c r="N210" i="2"/>
  <c r="M210" i="2"/>
  <c r="P202" i="2"/>
  <c r="O202" i="2"/>
  <c r="N202" i="2"/>
  <c r="M202" i="2"/>
  <c r="M200" i="2"/>
  <c r="N200" i="2"/>
  <c r="O200" i="2"/>
  <c r="P200" i="2"/>
  <c r="M198" i="2"/>
  <c r="N198" i="2"/>
  <c r="O198" i="2"/>
  <c r="P198" i="2"/>
  <c r="P195" i="2"/>
  <c r="O195" i="2"/>
  <c r="N195" i="2"/>
  <c r="M195" i="2"/>
  <c r="P192" i="2"/>
  <c r="O192" i="2"/>
  <c r="N192" i="2"/>
  <c r="M192" i="2"/>
  <c r="M173" i="2"/>
  <c r="N173" i="2"/>
  <c r="O173" i="2"/>
  <c r="P173" i="2"/>
  <c r="M160" i="2"/>
  <c r="N160" i="2"/>
  <c r="O160" i="2"/>
  <c r="P160" i="2"/>
  <c r="P159" i="2"/>
  <c r="O159" i="2"/>
  <c r="N159" i="2"/>
  <c r="M159" i="2"/>
  <c r="M142" i="2"/>
  <c r="N142" i="2"/>
  <c r="O142" i="2"/>
  <c r="P142" i="2"/>
  <c r="M138" i="2"/>
  <c r="N138" i="2"/>
  <c r="O138" i="2"/>
  <c r="P138" i="2"/>
  <c r="Q202" i="2" l="1"/>
  <c r="Q215" i="2"/>
  <c r="S230" i="2"/>
  <c r="R210" i="2"/>
  <c r="T210" i="2" s="1"/>
  <c r="Q222" i="2"/>
  <c r="Q198" i="2"/>
  <c r="Q173" i="2"/>
  <c r="S229" i="2"/>
  <c r="Q195" i="2"/>
  <c r="S173" i="2"/>
  <c r="S159" i="2"/>
  <c r="Q160" i="2"/>
  <c r="S240" i="2"/>
  <c r="R200" i="2"/>
  <c r="T200" i="2" s="1"/>
  <c r="Q159" i="2"/>
  <c r="Q210" i="2"/>
  <c r="Q229" i="2"/>
  <c r="R222" i="2"/>
  <c r="T222" i="2" s="1"/>
  <c r="S211" i="2"/>
  <c r="Q211" i="2"/>
  <c r="Q230" i="2"/>
  <c r="S138" i="2"/>
  <c r="R142" i="2"/>
  <c r="T142" i="2" s="1"/>
  <c r="R138" i="2"/>
  <c r="T138" i="2" s="1"/>
  <c r="S160" i="2"/>
  <c r="S200" i="2"/>
  <c r="S215" i="2"/>
  <c r="S222" i="2"/>
  <c r="Q142" i="2"/>
  <c r="R160" i="2"/>
  <c r="T160" i="2" s="1"/>
  <c r="S195" i="2"/>
  <c r="Q200" i="2"/>
  <c r="R202" i="2"/>
  <c r="T202" i="2" s="1"/>
  <c r="R215" i="2"/>
  <c r="T215" i="2" s="1"/>
  <c r="R230" i="2"/>
  <c r="T230" i="2" s="1"/>
  <c r="S142" i="2"/>
  <c r="R173" i="2"/>
  <c r="T173" i="2" s="1"/>
  <c r="R198" i="2"/>
  <c r="T198" i="2" s="1"/>
  <c r="R229" i="2"/>
  <c r="T229" i="2" s="1"/>
  <c r="R195" i="2"/>
  <c r="T195" i="2" s="1"/>
  <c r="R159" i="2"/>
  <c r="T159" i="2" s="1"/>
  <c r="S198" i="2"/>
  <c r="S202" i="2"/>
  <c r="S210" i="2"/>
  <c r="R211" i="2"/>
  <c r="T211" i="2" s="1"/>
  <c r="R240" i="2"/>
  <c r="T240" i="2" s="1"/>
  <c r="Q240" i="2"/>
  <c r="R192" i="2"/>
  <c r="T192" i="2" s="1"/>
  <c r="S192" i="2"/>
  <c r="Q192" i="2"/>
  <c r="Q138" i="2"/>
  <c r="M105" i="2"/>
  <c r="N105" i="2"/>
  <c r="O105" i="2"/>
  <c r="P105" i="2"/>
  <c r="M68" i="2"/>
  <c r="N68" i="2"/>
  <c r="O68" i="2"/>
  <c r="P68" i="2"/>
  <c r="M33" i="2"/>
  <c r="N33" i="2"/>
  <c r="O33" i="2"/>
  <c r="P33" i="2"/>
  <c r="M44" i="2"/>
  <c r="N44" i="2"/>
  <c r="O44" i="2"/>
  <c r="P44" i="2"/>
  <c r="M137" i="2"/>
  <c r="N137" i="2"/>
  <c r="O137" i="2"/>
  <c r="P137" i="2"/>
  <c r="L258" i="2"/>
  <c r="M37" i="2"/>
  <c r="N37" i="2"/>
  <c r="O37" i="2"/>
  <c r="R37" i="2" s="1"/>
  <c r="T37" i="2" s="1"/>
  <c r="P37" i="2"/>
  <c r="M17" i="2"/>
  <c r="N17" i="2"/>
  <c r="O17" i="2"/>
  <c r="P17" i="2"/>
  <c r="M22" i="2"/>
  <c r="N22" i="2"/>
  <c r="O22" i="2"/>
  <c r="P22" i="2"/>
  <c r="M18" i="2"/>
  <c r="N18" i="2"/>
  <c r="O18" i="2"/>
  <c r="P18" i="2"/>
  <c r="R68" i="2" l="1"/>
  <c r="T68" i="2" s="1"/>
  <c r="Q18" i="2"/>
  <c r="R105" i="2"/>
  <c r="T105" i="2" s="1"/>
  <c r="Q22" i="2"/>
  <c r="R17" i="2"/>
  <c r="T17" i="2" s="1"/>
  <c r="Q44" i="2"/>
  <c r="Q105" i="2"/>
  <c r="S18" i="2"/>
  <c r="Q17" i="2"/>
  <c r="R33" i="2"/>
  <c r="T33" i="2" s="1"/>
  <c r="R137" i="2"/>
  <c r="R44" i="2"/>
  <c r="T44" i="2" s="1"/>
  <c r="R22" i="2"/>
  <c r="T22" i="2" s="1"/>
  <c r="S22" i="2"/>
  <c r="S17" i="2"/>
  <c r="Q68" i="2"/>
  <c r="S105" i="2"/>
  <c r="S68" i="2"/>
  <c r="Q137" i="2"/>
  <c r="S33" i="2"/>
  <c r="R18" i="2"/>
  <c r="T18" i="2" s="1"/>
  <c r="S137" i="2"/>
  <c r="S44" i="2"/>
  <c r="Q33" i="2"/>
  <c r="Q37" i="2"/>
  <c r="S37" i="2"/>
  <c r="M224" i="2"/>
  <c r="N224" i="2"/>
  <c r="O224" i="2"/>
  <c r="P224" i="2"/>
  <c r="M11" i="2"/>
  <c r="N11" i="2"/>
  <c r="O11" i="2"/>
  <c r="P11" i="2"/>
  <c r="M107" i="2"/>
  <c r="N107" i="2"/>
  <c r="O107" i="2"/>
  <c r="P107" i="2"/>
  <c r="T137" i="2" l="1"/>
  <c r="R224" i="2"/>
  <c r="T224" i="2" s="1"/>
  <c r="Q224" i="2"/>
  <c r="R107" i="2"/>
  <c r="T107" i="2" s="1"/>
  <c r="S11" i="2"/>
  <c r="S224" i="2"/>
  <c r="Q11" i="2"/>
  <c r="R11" i="2"/>
  <c r="T11" i="2" s="1"/>
  <c r="S107" i="2"/>
  <c r="Q107" i="2"/>
  <c r="M181" i="2"/>
  <c r="N181" i="2"/>
  <c r="O181" i="2"/>
  <c r="P181" i="2"/>
  <c r="M221" i="2"/>
  <c r="N221" i="2"/>
  <c r="O221" i="2"/>
  <c r="P221" i="2"/>
  <c r="R181" i="2" l="1"/>
  <c r="T181" i="2" s="1"/>
  <c r="Q221" i="2"/>
  <c r="R221" i="2"/>
  <c r="T221" i="2" s="1"/>
  <c r="Q181" i="2"/>
  <c r="S221" i="2"/>
  <c r="S181" i="2"/>
  <c r="M228" i="2" l="1"/>
  <c r="N228" i="2"/>
  <c r="O228" i="2"/>
  <c r="P228" i="2"/>
  <c r="M103" i="2"/>
  <c r="N103" i="2"/>
  <c r="O103" i="2"/>
  <c r="P103" i="2"/>
  <c r="M220" i="2"/>
  <c r="N220" i="2"/>
  <c r="O220" i="2"/>
  <c r="P220" i="2"/>
  <c r="M214" i="2"/>
  <c r="N214" i="2"/>
  <c r="O214" i="2"/>
  <c r="P214" i="2"/>
  <c r="M212" i="2"/>
  <c r="N212" i="2"/>
  <c r="O212" i="2"/>
  <c r="P212" i="2"/>
  <c r="M209" i="2"/>
  <c r="N209" i="2"/>
  <c r="O209" i="2"/>
  <c r="P209" i="2"/>
  <c r="M206" i="2"/>
  <c r="N206" i="2"/>
  <c r="O206" i="2"/>
  <c r="P206" i="2"/>
  <c r="M257" i="2"/>
  <c r="N257" i="2"/>
  <c r="O257" i="2"/>
  <c r="P257" i="2"/>
  <c r="M193" i="2"/>
  <c r="N193" i="2"/>
  <c r="O193" i="2"/>
  <c r="P193" i="2"/>
  <c r="M190" i="2"/>
  <c r="N190" i="2"/>
  <c r="O190" i="2"/>
  <c r="P190" i="2"/>
  <c r="M186" i="2"/>
  <c r="N186" i="2"/>
  <c r="O186" i="2"/>
  <c r="P186" i="2"/>
  <c r="M172" i="2"/>
  <c r="N172" i="2"/>
  <c r="O172" i="2"/>
  <c r="P172" i="2"/>
  <c r="M66" i="2"/>
  <c r="N66" i="2"/>
  <c r="O66" i="2"/>
  <c r="P66" i="2"/>
  <c r="M84" i="2"/>
  <c r="N84" i="2"/>
  <c r="O84" i="2"/>
  <c r="P84" i="2"/>
  <c r="M116" i="2"/>
  <c r="N116" i="2"/>
  <c r="O116" i="2"/>
  <c r="P116" i="2"/>
  <c r="R228" i="2" l="1"/>
  <c r="T228" i="2" s="1"/>
  <c r="R212" i="2"/>
  <c r="T212" i="2" s="1"/>
  <c r="R206" i="2"/>
  <c r="T206" i="2" s="1"/>
  <c r="Q228" i="2"/>
  <c r="R257" i="2"/>
  <c r="T257" i="2" s="1"/>
  <c r="R103" i="2"/>
  <c r="T103" i="2" s="1"/>
  <c r="R193" i="2"/>
  <c r="T193" i="2" s="1"/>
  <c r="Q220" i="2"/>
  <c r="Q103" i="2"/>
  <c r="S103" i="2"/>
  <c r="S228" i="2"/>
  <c r="S220" i="2"/>
  <c r="R220" i="2"/>
  <c r="T220" i="2" s="1"/>
  <c r="Q212" i="2"/>
  <c r="S214" i="2"/>
  <c r="Q214" i="2"/>
  <c r="S212" i="2"/>
  <c r="Q193" i="2"/>
  <c r="Q209" i="2"/>
  <c r="R214" i="2"/>
  <c r="T214" i="2" s="1"/>
  <c r="R209" i="2"/>
  <c r="T209" i="2" s="1"/>
  <c r="Q206" i="2"/>
  <c r="Q257" i="2"/>
  <c r="S209" i="2"/>
  <c r="S206" i="2"/>
  <c r="S257" i="2"/>
  <c r="S193" i="2"/>
  <c r="S190" i="2"/>
  <c r="R190" i="2"/>
  <c r="T190" i="2" s="1"/>
  <c r="Q186" i="2"/>
  <c r="R186" i="2"/>
  <c r="T186" i="2" s="1"/>
  <c r="Q190" i="2"/>
  <c r="S172" i="2"/>
  <c r="S186" i="2"/>
  <c r="Q172" i="2"/>
  <c r="R172" i="2"/>
  <c r="T172" i="2" s="1"/>
  <c r="Q66" i="2"/>
  <c r="Q84" i="2"/>
  <c r="R116" i="2"/>
  <c r="T116" i="2" s="1"/>
  <c r="R66" i="2"/>
  <c r="T66" i="2" s="1"/>
  <c r="S84" i="2"/>
  <c r="S66" i="2"/>
  <c r="R84" i="2"/>
  <c r="T84" i="2" s="1"/>
  <c r="S116" i="2"/>
  <c r="Q116" i="2"/>
  <c r="M93" i="2"/>
  <c r="N93" i="2"/>
  <c r="O93" i="2"/>
  <c r="P93" i="2"/>
  <c r="M92" i="2"/>
  <c r="N92" i="2"/>
  <c r="O92" i="2"/>
  <c r="P92" i="2"/>
  <c r="M23" i="2"/>
  <c r="N23" i="2"/>
  <c r="O23" i="2"/>
  <c r="P23" i="2"/>
  <c r="R93" i="2" l="1"/>
  <c r="T93" i="2" s="1"/>
  <c r="R92" i="2"/>
  <c r="T92" i="2" s="1"/>
  <c r="Q92" i="2"/>
  <c r="S92" i="2"/>
  <c r="Q93" i="2"/>
  <c r="S23" i="2"/>
  <c r="Q23" i="2"/>
  <c r="R23" i="2"/>
  <c r="T23" i="2" s="1"/>
  <c r="S93" i="2"/>
  <c r="M154" i="2"/>
  <c r="N154" i="2"/>
  <c r="O154" i="2"/>
  <c r="P154" i="2"/>
  <c r="M53" i="2"/>
  <c r="N53" i="2"/>
  <c r="O53" i="2"/>
  <c r="P53" i="2"/>
  <c r="M83" i="2"/>
  <c r="N83" i="2"/>
  <c r="O83" i="2"/>
  <c r="P83" i="2"/>
  <c r="M106" i="2"/>
  <c r="N106" i="2"/>
  <c r="O106" i="2"/>
  <c r="P106" i="2"/>
  <c r="M101" i="2"/>
  <c r="N101" i="2"/>
  <c r="O101" i="2"/>
  <c r="P101" i="2"/>
  <c r="M96" i="2"/>
  <c r="N96" i="2"/>
  <c r="O96" i="2"/>
  <c r="P96" i="2"/>
  <c r="M56" i="2"/>
  <c r="N56" i="2"/>
  <c r="O56" i="2"/>
  <c r="P56" i="2"/>
  <c r="M12" i="2"/>
  <c r="N12" i="2"/>
  <c r="O12" i="2"/>
  <c r="P12" i="2"/>
  <c r="M9" i="2"/>
  <c r="N9" i="2"/>
  <c r="P9" i="2"/>
  <c r="R154" i="2" l="1"/>
  <c r="T154" i="2" s="1"/>
  <c r="S154" i="2"/>
  <c r="S53" i="2"/>
  <c r="Q53" i="2"/>
  <c r="Q154" i="2"/>
  <c r="Q83" i="2"/>
  <c r="R106" i="2"/>
  <c r="T106" i="2" s="1"/>
  <c r="R53" i="2"/>
  <c r="T53" i="2" s="1"/>
  <c r="S83" i="2"/>
  <c r="R83" i="2"/>
  <c r="S106" i="2"/>
  <c r="Q106" i="2"/>
  <c r="Q101" i="2"/>
  <c r="S101" i="2"/>
  <c r="Q96" i="2"/>
  <c r="R101" i="2"/>
  <c r="T101" i="2" s="1"/>
  <c r="R56" i="2"/>
  <c r="T56" i="2" s="1"/>
  <c r="S96" i="2"/>
  <c r="R96" i="2"/>
  <c r="T96" i="2" s="1"/>
  <c r="S56" i="2"/>
  <c r="Q56" i="2"/>
  <c r="Q9" i="2"/>
  <c r="S12" i="2"/>
  <c r="Q12" i="2"/>
  <c r="R12" i="2"/>
  <c r="T12" i="2" s="1"/>
  <c r="S9" i="2"/>
  <c r="T9" i="2" l="1"/>
  <c r="T83" i="2"/>
  <c r="M245" i="2"/>
  <c r="N245" i="2"/>
  <c r="O245" i="2"/>
  <c r="P245" i="2"/>
  <c r="M233" i="2"/>
  <c r="N233" i="2"/>
  <c r="O233" i="2"/>
  <c r="P233" i="2"/>
  <c r="M232" i="2"/>
  <c r="N232" i="2"/>
  <c r="O232" i="2"/>
  <c r="P232" i="2"/>
  <c r="M231" i="2"/>
  <c r="N231" i="2"/>
  <c r="O231" i="2"/>
  <c r="P231" i="2"/>
  <c r="M227" i="2"/>
  <c r="N227" i="2"/>
  <c r="O227" i="2"/>
  <c r="P227" i="2"/>
  <c r="M225" i="2"/>
  <c r="N225" i="2"/>
  <c r="O225" i="2"/>
  <c r="P225" i="2"/>
  <c r="M219" i="2"/>
  <c r="N219" i="2"/>
  <c r="O219" i="2"/>
  <c r="P219" i="2"/>
  <c r="M218" i="2"/>
  <c r="N218" i="2"/>
  <c r="O218" i="2"/>
  <c r="P218" i="2"/>
  <c r="M217" i="2"/>
  <c r="N217" i="2"/>
  <c r="O217" i="2"/>
  <c r="P217" i="2"/>
  <c r="M238" i="2"/>
  <c r="N238" i="2"/>
  <c r="O238" i="2"/>
  <c r="P238" i="2"/>
  <c r="M213" i="2"/>
  <c r="N213" i="2"/>
  <c r="O213" i="2"/>
  <c r="P213" i="2"/>
  <c r="M208" i="2"/>
  <c r="N208" i="2"/>
  <c r="O208" i="2"/>
  <c r="P208" i="2"/>
  <c r="M205" i="2"/>
  <c r="N205" i="2"/>
  <c r="O205" i="2"/>
  <c r="P205" i="2"/>
  <c r="M197" i="2"/>
  <c r="N197" i="2"/>
  <c r="O197" i="2"/>
  <c r="P197" i="2"/>
  <c r="M194" i="2"/>
  <c r="N194" i="2"/>
  <c r="O194" i="2"/>
  <c r="P194" i="2"/>
  <c r="M189" i="2"/>
  <c r="N189" i="2"/>
  <c r="O189" i="2"/>
  <c r="P189" i="2"/>
  <c r="M177" i="2"/>
  <c r="N177" i="2"/>
  <c r="O177" i="2"/>
  <c r="P177" i="2"/>
  <c r="M178" i="2"/>
  <c r="N178" i="2"/>
  <c r="O178" i="2"/>
  <c r="P178" i="2"/>
  <c r="M176" i="2"/>
  <c r="N176" i="2"/>
  <c r="O176" i="2"/>
  <c r="P176" i="2"/>
  <c r="M175" i="2"/>
  <c r="N175" i="2"/>
  <c r="O175" i="2"/>
  <c r="P175" i="2"/>
  <c r="M170" i="2"/>
  <c r="N170" i="2"/>
  <c r="O170" i="2"/>
  <c r="P170" i="2"/>
  <c r="M164" i="2"/>
  <c r="N164" i="2"/>
  <c r="O164" i="2"/>
  <c r="P164" i="2"/>
  <c r="M161" i="2"/>
  <c r="N161" i="2"/>
  <c r="O161" i="2"/>
  <c r="P161" i="2"/>
  <c r="M158" i="2"/>
  <c r="N158" i="2"/>
  <c r="O158" i="2"/>
  <c r="P158" i="2"/>
  <c r="M140" i="2"/>
  <c r="N140" i="2"/>
  <c r="O140" i="2"/>
  <c r="P140" i="2"/>
  <c r="M143" i="2"/>
  <c r="N143" i="2"/>
  <c r="O143" i="2"/>
  <c r="P143" i="2"/>
  <c r="M130" i="2"/>
  <c r="N130" i="2"/>
  <c r="O130" i="2"/>
  <c r="P130" i="2"/>
  <c r="M86" i="2"/>
  <c r="M82" i="2"/>
  <c r="M85" i="2"/>
  <c r="M81" i="2"/>
  <c r="M80" i="2"/>
  <c r="M79" i="2"/>
  <c r="M78" i="2"/>
  <c r="N86" i="2"/>
  <c r="N82" i="2"/>
  <c r="N85" i="2"/>
  <c r="N81" i="2"/>
  <c r="N80" i="2"/>
  <c r="N79" i="2"/>
  <c r="N78" i="2"/>
  <c r="O86" i="2"/>
  <c r="O82" i="2"/>
  <c r="O85" i="2"/>
  <c r="O81" i="2"/>
  <c r="O80" i="2"/>
  <c r="O79" i="2"/>
  <c r="O78" i="2"/>
  <c r="P86" i="2"/>
  <c r="P82" i="2"/>
  <c r="P85" i="2"/>
  <c r="P81" i="2"/>
  <c r="P80" i="2"/>
  <c r="P79" i="2"/>
  <c r="P78" i="2"/>
  <c r="P77" i="2"/>
  <c r="O77" i="2"/>
  <c r="N77" i="2"/>
  <c r="M77" i="2"/>
  <c r="M122" i="2"/>
  <c r="N122" i="2"/>
  <c r="O122" i="2"/>
  <c r="P122" i="2"/>
  <c r="M120" i="2"/>
  <c r="N120" i="2"/>
  <c r="O120" i="2"/>
  <c r="P120" i="2"/>
  <c r="M119" i="2"/>
  <c r="N119" i="2"/>
  <c r="O119" i="2"/>
  <c r="P119" i="2"/>
  <c r="M114" i="2"/>
  <c r="N114" i="2"/>
  <c r="O114" i="2"/>
  <c r="P114" i="2"/>
  <c r="M112" i="2"/>
  <c r="N112" i="2"/>
  <c r="O112" i="2"/>
  <c r="P112" i="2"/>
  <c r="M111" i="2"/>
  <c r="N111" i="2"/>
  <c r="O111" i="2"/>
  <c r="P111" i="2"/>
  <c r="M100" i="2"/>
  <c r="N100" i="2"/>
  <c r="O100" i="2"/>
  <c r="P100" i="2"/>
  <c r="M99" i="2"/>
  <c r="N99" i="2"/>
  <c r="O99" i="2"/>
  <c r="P99" i="2"/>
  <c r="M97" i="2"/>
  <c r="N97" i="2"/>
  <c r="O97" i="2"/>
  <c r="P97" i="2"/>
  <c r="M91" i="2"/>
  <c r="N91" i="2"/>
  <c r="O91" i="2"/>
  <c r="P91" i="2"/>
  <c r="M90" i="2"/>
  <c r="N90" i="2"/>
  <c r="O90" i="2"/>
  <c r="P90" i="2"/>
  <c r="M89" i="2"/>
  <c r="N89" i="2"/>
  <c r="O89" i="2"/>
  <c r="P89" i="2"/>
  <c r="M64" i="2"/>
  <c r="N64" i="2"/>
  <c r="O64" i="2"/>
  <c r="P64" i="2"/>
  <c r="M127" i="2"/>
  <c r="N127" i="2"/>
  <c r="O127" i="2"/>
  <c r="P127" i="2"/>
  <c r="M123" i="2"/>
  <c r="N123" i="2"/>
  <c r="O123" i="2"/>
  <c r="P123" i="2"/>
  <c r="M41" i="2"/>
  <c r="N41" i="2"/>
  <c r="O41" i="2"/>
  <c r="P41" i="2"/>
  <c r="M46" i="2"/>
  <c r="N46" i="2"/>
  <c r="O46" i="2"/>
  <c r="P46" i="2"/>
  <c r="M49" i="2"/>
  <c r="N49" i="2"/>
  <c r="O49" i="2"/>
  <c r="P49" i="2"/>
  <c r="P139" i="2"/>
  <c r="P239" i="2"/>
  <c r="P28" i="2"/>
  <c r="P57" i="2"/>
  <c r="O139" i="2"/>
  <c r="O28" i="2"/>
  <c r="O57" i="2"/>
  <c r="N139" i="2"/>
  <c r="N239" i="2"/>
  <c r="N28" i="2"/>
  <c r="N57" i="2"/>
  <c r="M139" i="2"/>
  <c r="M239" i="2"/>
  <c r="M28" i="2"/>
  <c r="M57" i="2"/>
  <c r="S197" i="2" l="1"/>
  <c r="Q227" i="2"/>
  <c r="S130" i="2"/>
  <c r="Q140" i="2"/>
  <c r="Q225" i="2"/>
  <c r="Q245" i="2"/>
  <c r="Q127" i="2"/>
  <c r="R130" i="2"/>
  <c r="T130" i="2" s="1"/>
  <c r="R208" i="2"/>
  <c r="T208" i="2" s="1"/>
  <c r="Q219" i="2"/>
  <c r="Q161" i="2"/>
  <c r="R177" i="2"/>
  <c r="T177" i="2" s="1"/>
  <c r="R218" i="2"/>
  <c r="T218" i="2" s="1"/>
  <c r="R232" i="2"/>
  <c r="T232" i="2" s="1"/>
  <c r="Q122" i="2"/>
  <c r="R158" i="2"/>
  <c r="T158" i="2" s="1"/>
  <c r="Q217" i="2"/>
  <c r="R161" i="2"/>
  <c r="T161" i="2" s="1"/>
  <c r="R225" i="2"/>
  <c r="T225" i="2" s="1"/>
  <c r="Q232" i="2"/>
  <c r="Q239" i="2"/>
  <c r="Q41" i="2"/>
  <c r="R176" i="2"/>
  <c r="T176" i="2" s="1"/>
  <c r="R197" i="2"/>
  <c r="T197" i="2" s="1"/>
  <c r="S213" i="2"/>
  <c r="R238" i="2"/>
  <c r="T238" i="2" s="1"/>
  <c r="R227" i="2"/>
  <c r="T227" i="2" s="1"/>
  <c r="R245" i="2"/>
  <c r="T245" i="2" s="1"/>
  <c r="Q57" i="2"/>
  <c r="Q139" i="2"/>
  <c r="R77" i="2"/>
  <c r="T77" i="2" s="1"/>
  <c r="Q175" i="2"/>
  <c r="Q213" i="2"/>
  <c r="Q218" i="2"/>
  <c r="R170" i="2"/>
  <c r="T170" i="2" s="1"/>
  <c r="S208" i="2"/>
  <c r="R217" i="2"/>
  <c r="T217" i="2" s="1"/>
  <c r="S89" i="2"/>
  <c r="Q81" i="2"/>
  <c r="S143" i="2"/>
  <c r="S140" i="2"/>
  <c r="Q164" i="2"/>
  <c r="Q80" i="2"/>
  <c r="R78" i="2"/>
  <c r="T78" i="2" s="1"/>
  <c r="R194" i="2"/>
  <c r="T194" i="2" s="1"/>
  <c r="Q28" i="2"/>
  <c r="S77" i="2"/>
  <c r="R85" i="2"/>
  <c r="T85" i="2" s="1"/>
  <c r="Q143" i="2"/>
  <c r="S177" i="2"/>
  <c r="R189" i="2"/>
  <c r="T189" i="2" s="1"/>
  <c r="R205" i="2"/>
  <c r="T205" i="2" s="1"/>
  <c r="R82" i="2"/>
  <c r="T82" i="2" s="1"/>
  <c r="R140" i="2"/>
  <c r="T140" i="2" s="1"/>
  <c r="S219" i="2"/>
  <c r="S233" i="2"/>
  <c r="R91" i="2"/>
  <c r="T91" i="2" s="1"/>
  <c r="Q111" i="2"/>
  <c r="Q77" i="2"/>
  <c r="S176" i="2"/>
  <c r="R178" i="2"/>
  <c r="T178" i="2" s="1"/>
  <c r="Q194" i="2"/>
  <c r="S238" i="2"/>
  <c r="R231" i="2"/>
  <c r="T231" i="2" s="1"/>
  <c r="R233" i="2"/>
  <c r="T233" i="2" s="1"/>
  <c r="S158" i="2"/>
  <c r="S78" i="2"/>
  <c r="R143" i="2"/>
  <c r="T143" i="2" s="1"/>
  <c r="Q176" i="2"/>
  <c r="R213" i="2"/>
  <c r="T213" i="2" s="1"/>
  <c r="R219" i="2"/>
  <c r="T219" i="2" s="1"/>
  <c r="Q233" i="2"/>
  <c r="Q89" i="2"/>
  <c r="R119" i="2"/>
  <c r="T119" i="2" s="1"/>
  <c r="R81" i="2"/>
  <c r="T81" i="2" s="1"/>
  <c r="S82" i="2"/>
  <c r="R79" i="2"/>
  <c r="T79" i="2" s="1"/>
  <c r="R86" i="2"/>
  <c r="T86" i="2" s="1"/>
  <c r="Q158" i="2"/>
  <c r="Q170" i="2"/>
  <c r="Q178" i="2"/>
  <c r="Q177" i="2"/>
  <c r="Q189" i="2"/>
  <c r="S218" i="2"/>
  <c r="S225" i="2"/>
  <c r="S227" i="2"/>
  <c r="S232" i="2"/>
  <c r="S81" i="2"/>
  <c r="S79" i="2"/>
  <c r="S86" i="2"/>
  <c r="S164" i="2"/>
  <c r="S175" i="2"/>
  <c r="Q197" i="2"/>
  <c r="S205" i="2"/>
  <c r="Q231" i="2"/>
  <c r="S80" i="2"/>
  <c r="R175" i="2"/>
  <c r="T175" i="2" s="1"/>
  <c r="S189" i="2"/>
  <c r="R164" i="2"/>
  <c r="T164" i="2" s="1"/>
  <c r="Q205" i="2"/>
  <c r="S217" i="2"/>
  <c r="S170" i="2"/>
  <c r="S178" i="2"/>
  <c r="S85" i="2"/>
  <c r="S161" i="2"/>
  <c r="S194" i="2"/>
  <c r="Q238" i="2"/>
  <c r="S245" i="2"/>
  <c r="Q208" i="2"/>
  <c r="S231" i="2"/>
  <c r="Q130" i="2"/>
  <c r="R80" i="2"/>
  <c r="T80" i="2" s="1"/>
  <c r="Q78" i="2"/>
  <c r="Q85" i="2"/>
  <c r="Q82" i="2"/>
  <c r="Q79" i="2"/>
  <c r="Q86" i="2"/>
  <c r="S114" i="2"/>
  <c r="S120" i="2"/>
  <c r="S122" i="2"/>
  <c r="R114" i="2"/>
  <c r="T114" i="2" s="1"/>
  <c r="R120" i="2"/>
  <c r="R122" i="2"/>
  <c r="T122" i="2" s="1"/>
  <c r="S90" i="2"/>
  <c r="S97" i="2"/>
  <c r="R99" i="2"/>
  <c r="T99" i="2" s="1"/>
  <c r="S100" i="2"/>
  <c r="Q112" i="2"/>
  <c r="R90" i="2"/>
  <c r="T90" i="2" s="1"/>
  <c r="R97" i="2"/>
  <c r="T97" i="2" s="1"/>
  <c r="R100" i="2"/>
  <c r="T100" i="2" s="1"/>
  <c r="R111" i="2"/>
  <c r="T111" i="2" s="1"/>
  <c r="Q91" i="2"/>
  <c r="R41" i="2"/>
  <c r="R89" i="2"/>
  <c r="T89" i="2" s="1"/>
  <c r="R112" i="2"/>
  <c r="T112" i="2" s="1"/>
  <c r="S99" i="2"/>
  <c r="S119" i="2"/>
  <c r="S64" i="2"/>
  <c r="Q90" i="2"/>
  <c r="Q97" i="2"/>
  <c r="S111" i="2"/>
  <c r="R64" i="2"/>
  <c r="T64" i="2" s="1"/>
  <c r="S91" i="2"/>
  <c r="Q99" i="2"/>
  <c r="S112" i="2"/>
  <c r="Q119" i="2"/>
  <c r="Q120" i="2"/>
  <c r="Q114" i="2"/>
  <c r="Q100" i="2"/>
  <c r="S139" i="2"/>
  <c r="R123" i="2"/>
  <c r="T123" i="2" s="1"/>
  <c r="R127" i="2"/>
  <c r="T127" i="2" s="1"/>
  <c r="S239" i="2"/>
  <c r="Q64" i="2"/>
  <c r="S127" i="2"/>
  <c r="S123" i="2"/>
  <c r="S41" i="2"/>
  <c r="Q46" i="2"/>
  <c r="Q123" i="2"/>
  <c r="R46" i="2"/>
  <c r="S46" i="2"/>
  <c r="R49" i="2"/>
  <c r="T49" i="2" s="1"/>
  <c r="Q49" i="2"/>
  <c r="S49" i="2"/>
  <c r="S57" i="2"/>
  <c r="S28" i="2"/>
  <c r="T120" i="2" l="1"/>
  <c r="T46" i="2"/>
  <c r="T41" i="2"/>
  <c r="R239" i="2" l="1"/>
  <c r="T239" i="2" s="1"/>
  <c r="R57" i="2" l="1"/>
  <c r="R28" i="2"/>
  <c r="T57" i="2" l="1"/>
  <c r="T28" i="2"/>
  <c r="R139" i="2"/>
  <c r="T139" i="2" l="1"/>
  <c r="M39" i="2"/>
  <c r="M258" i="2" s="1"/>
  <c r="N39" i="2"/>
  <c r="N258" i="2" s="1"/>
  <c r="O39" i="2"/>
  <c r="O258" i="2" s="1"/>
  <c r="P39" i="2"/>
  <c r="P258" i="2" s="1"/>
  <c r="Q39" i="2" l="1"/>
  <c r="Q258" i="2" s="1"/>
  <c r="R39" i="2"/>
  <c r="R258" i="2" s="1"/>
  <c r="S39" i="2"/>
  <c r="S258" i="2" s="1"/>
  <c r="T39" i="2" l="1"/>
  <c r="T258" i="2" s="1"/>
</calcChain>
</file>

<file path=xl/sharedStrings.xml><?xml version="1.0" encoding="utf-8"?>
<sst xmlns="http://schemas.openxmlformats.org/spreadsheetml/2006/main" count="2044" uniqueCount="433">
  <si>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</si>
  <si>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</si>
  <si>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</si>
  <si>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</si>
  <si>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</si>
  <si>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</si>
  <si>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</si>
  <si>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</si>
  <si>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</si>
  <si>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</si>
  <si>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</si>
  <si>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</si>
  <si>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</si>
  <si>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</si>
  <si>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</si>
  <si>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</si>
  <si>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</si>
  <si>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</si>
  <si>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</si>
  <si>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</si>
  <si>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</si>
  <si>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</si>
  <si>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</si>
  <si>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</si>
  <si>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</si>
  <si>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</si>
  <si>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</si>
  <si>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</si>
  <si>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</si>
  <si>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Sueldo Neto 
RD$</t>
  </si>
  <si>
    <t xml:space="preserve">Función 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</si>
  <si>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</si>
  <si>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</si>
  <si>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</si>
  <si>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</si>
  <si>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</si>
  <si>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</si>
  <si>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</si>
  <si>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</si>
  <si>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</si>
  <si>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</si>
  <si>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</si>
  <si>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</si>
  <si>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</si>
  <si>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</si>
  <si>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</si>
  <si>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</si>
  <si>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</si>
  <si>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</si>
  <si>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</si>
  <si>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</si>
  <si>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</si>
  <si>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</si>
  <si>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</si>
  <si>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</si>
  <si>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</si>
  <si>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</si>
  <si>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</si>
  <si>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</si>
  <si>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</si>
  <si>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</si>
  <si>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</si>
  <si>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</si>
  <si>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</si>
  <si>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</si>
  <si>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</si>
  <si>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</si>
  <si>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</si>
  <si>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</si>
  <si>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</si>
  <si>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</si>
  <si>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</si>
  <si>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</si>
  <si>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</si>
  <si>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</si>
  <si>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</si>
  <si>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</si>
  <si>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</si>
  <si>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</si>
  <si>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</si>
  <si>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</si>
  <si>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</si>
  <si>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</si>
  <si>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</si>
  <si>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DIRECCION GENERAL DE TRABAJO</t>
  </si>
  <si>
    <t>JUAN CARLOS SANCHEZ CASTILLO</t>
  </si>
  <si>
    <t>PARALEGAL</t>
  </si>
  <si>
    <t>DEPARTAMENTO DE MIGRACION LABORAL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</si>
  <si>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</si>
  <si>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</si>
  <si>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</si>
  <si>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</si>
  <si>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</si>
  <si>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</si>
  <si>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</si>
  <si>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</si>
  <si>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</si>
  <si>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</si>
  <si>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</si>
  <si>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</si>
  <si>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</si>
  <si>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</si>
  <si>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</si>
  <si>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</si>
  <si>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</si>
  <si>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</si>
  <si>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</si>
  <si>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</si>
  <si>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</si>
  <si>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</si>
  <si>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</si>
  <si>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</si>
  <si>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</si>
  <si>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</si>
  <si>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</si>
  <si>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</si>
  <si>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</si>
  <si>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</si>
  <si>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</si>
  <si>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</si>
  <si>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</si>
  <si>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</si>
  <si>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</si>
  <si>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</si>
  <si>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</si>
  <si>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</si>
  <si>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</si>
  <si>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</si>
  <si>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</si>
  <si>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</si>
  <si>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</si>
  <si>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</si>
  <si>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</si>
  <si>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</si>
  <si>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</si>
  <si>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</si>
  <si>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</si>
  <si>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</si>
  <si>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</si>
  <si>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</si>
  <si>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</si>
  <si>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</si>
  <si>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</si>
  <si>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</si>
  <si>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</si>
  <si>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</si>
  <si>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</si>
  <si>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</si>
  <si>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DIVISION DE SERVICIOS GENERALES MT</t>
  </si>
  <si>
    <t>KIRSIS ADISA MONTERO VICIOSO</t>
  </si>
  <si>
    <t>CARMEN DAYSIS GONZALEZ MELGEN</t>
  </si>
  <si>
    <t>RAYNI DE JESUS BEATO BURGOS</t>
  </si>
  <si>
    <t>JUAN FRANCISCO ULERIO GARCIA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</si>
  <si>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</si>
  <si>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</si>
  <si>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</si>
  <si>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</si>
  <si>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</si>
  <si>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</si>
  <si>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</si>
  <si>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</si>
  <si>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</si>
  <si>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</si>
  <si>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</si>
  <si>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</si>
  <si>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</si>
  <si>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</si>
  <si>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</si>
  <si>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</si>
  <si>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</si>
  <si>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DIRECCION ADMINISTRATIVA MT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</si>
  <si>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</si>
  <si>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</si>
  <si>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</si>
  <si>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</si>
  <si>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</si>
  <si>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</si>
  <si>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</si>
  <si>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</si>
  <si>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</si>
  <si>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</si>
  <si>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</si>
  <si>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</si>
  <si>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</si>
  <si>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</si>
  <si>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</si>
  <si>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</si>
  <si>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</si>
  <si>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</si>
  <si>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</si>
  <si>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</si>
  <si>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</si>
  <si>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</si>
  <si>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</si>
  <si>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</si>
  <si>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</si>
  <si>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</si>
  <si>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</si>
  <si>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</si>
  <si>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</si>
  <si>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</si>
  <si>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</si>
  <si>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</si>
  <si>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</si>
  <si>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</si>
  <si>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</si>
  <si>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</si>
  <si>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</si>
  <si>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</si>
  <si>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</si>
  <si>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</si>
  <si>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</si>
  <si>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</si>
  <si>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</si>
  <si>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</si>
  <si>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</si>
  <si>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</si>
  <si>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</si>
  <si>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</si>
  <si>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</si>
  <si>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</si>
  <si>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</si>
  <si>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</si>
  <si>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JOSE ESTEBAN DE LEON PEREZ</t>
  </si>
  <si>
    <t>YOHANNA YANET HILARIO HERNANDEZ</t>
  </si>
  <si>
    <t>COORDINADOR PRENSA Y RELACIONES PUBLICAS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</si>
  <si>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</si>
  <si>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</si>
  <si>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</si>
  <si>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</si>
  <si>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</si>
  <si>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</si>
  <si>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</si>
  <si>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</si>
  <si>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</si>
  <si>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</si>
  <si>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</si>
  <si>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</si>
  <si>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</si>
  <si>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</si>
  <si>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</si>
  <si>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</si>
  <si>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</si>
  <si>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</si>
  <si>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</si>
  <si>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</si>
  <si>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</si>
  <si>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</si>
  <si>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</si>
  <si>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</si>
  <si>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</si>
  <si>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</si>
  <si>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</si>
  <si>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</si>
  <si>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</si>
  <si>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</si>
  <si>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</si>
  <si>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</si>
  <si>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</si>
  <si>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</si>
  <si>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</si>
  <si>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</si>
  <si>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</si>
  <si>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</si>
  <si>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</si>
  <si>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</si>
  <si>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</si>
  <si>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</si>
  <si>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</si>
  <si>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</si>
  <si>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</si>
  <si>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</si>
  <si>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</si>
  <si>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</si>
  <si>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</si>
  <si>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</si>
  <si>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</si>
  <si>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</si>
  <si>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</si>
  <si>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</si>
  <si>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</si>
  <si>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</si>
  <si>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</si>
  <si>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</si>
  <si>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</si>
  <si>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</si>
  <si>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</si>
  <si>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</si>
  <si>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</si>
  <si>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</si>
  <si>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KELVIN ROSARIO DEL ROSARIO</t>
  </si>
  <si>
    <t>ROSIO DE JESUS MONTERO</t>
  </si>
  <si>
    <t>ROMUALDO PEÑA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</si>
  <si>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</si>
  <si>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</si>
  <si>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</si>
  <si>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</si>
  <si>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</si>
  <si>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</si>
  <si>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</si>
  <si>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</si>
  <si>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</si>
  <si>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</si>
  <si>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</si>
  <si>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HEIRY RUIZ DE LA CRUZ</t>
  </si>
  <si>
    <t>LORENZO GONZALEZ CONCEPCION</t>
  </si>
  <si>
    <t>TECNICO ELECTRICISTA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</si>
  <si>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</si>
  <si>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</si>
  <si>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</si>
  <si>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</si>
  <si>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</si>
  <si>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</si>
  <si>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</si>
  <si>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</si>
  <si>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</si>
  <si>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</si>
  <si>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</si>
  <si>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</si>
  <si>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</si>
  <si>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</si>
  <si>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</si>
  <si>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</si>
  <si>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</si>
  <si>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</si>
  <si>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</si>
  <si>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</si>
  <si>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</si>
  <si>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</si>
  <si>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</si>
  <si>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</si>
  <si>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</si>
  <si>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</si>
  <si>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</si>
  <si>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</si>
  <si>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</si>
  <si>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</si>
  <si>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</si>
  <si>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</si>
  <si>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</si>
  <si>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</si>
  <si>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</si>
  <si>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</si>
  <si>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</si>
  <si>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</si>
  <si>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</si>
  <si>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</si>
  <si>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</si>
  <si>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</si>
  <si>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</si>
  <si>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</si>
  <si>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</si>
  <si>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</si>
  <si>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</si>
  <si>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</si>
  <si>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</si>
  <si>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</si>
  <si>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</si>
  <si>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</si>
  <si>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</si>
  <si>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</si>
  <si>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</si>
  <si>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</si>
  <si>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</si>
  <si>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</si>
  <si>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</si>
  <si>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</si>
  <si>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</si>
  <si>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</si>
  <si>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</si>
  <si>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</si>
  <si>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HEIDY ESTHER MARIÑEZ VARGAS</t>
  </si>
  <si>
    <t>YIJENNY YULIDIA PAULINO CABRERA</t>
  </si>
  <si>
    <t>DARIO MAGDALENO JIMENEZ CLEMENTE</t>
  </si>
  <si>
    <t>JULIO AMBIORIX TORRES ESTEVEZ</t>
  </si>
  <si>
    <t>DANNY JOSE NUÑEZ  MARTINEZ</t>
  </si>
  <si>
    <t>TECNICO EN REFRIGERACION</t>
  </si>
  <si>
    <t>EVA ALTAGRACIA NINA GONZALEZ</t>
  </si>
  <si>
    <t>REHINILDA HIDALGO SANTIAGO</t>
  </si>
  <si>
    <t>GERMAN BATISTA GUERRERO</t>
  </si>
  <si>
    <t>STARLYN NOEL BAEZ LOPEZ</t>
  </si>
  <si>
    <t>SOPORTE TECNICO</t>
  </si>
  <si>
    <t>ANGELA ANTONIA BAEZ GOMEZ</t>
  </si>
  <si>
    <t>TECNICO ADMINISTRATIVO</t>
  </si>
  <si>
    <t>LEONIDAS DE JESUS PERALTA</t>
  </si>
  <si>
    <t>SILVIA ANDREINA VARRONE BAUTISTA</t>
  </si>
  <si>
    <t>MARLENY RAMIREZ DIAZ</t>
  </si>
  <si>
    <t>CRISPIN SANTANA DIAZ</t>
  </si>
  <si>
    <t xml:space="preserve">AIDA MERCEDES JIMENEZ PAREDES </t>
  </si>
  <si>
    <t xml:space="preserve">ARASELIS DE LA ROSA MATEO </t>
  </si>
  <si>
    <t xml:space="preserve">DOMINGO ANTONIO ALMONTE ESPINAL </t>
  </si>
  <si>
    <t xml:space="preserve">FRANQUIS FRANCO ESTEVEZ </t>
  </si>
  <si>
    <t xml:space="preserve">FRANCISCO JAVIER SANCHEZ CRUZ </t>
  </si>
  <si>
    <t xml:space="preserve">MARCOS ANTONIO GONZALEZ FELIZ </t>
  </si>
  <si>
    <t xml:space="preserve">ANGELA YANNETH SALINAS VENEGAS </t>
  </si>
  <si>
    <t>JOSE ADOLFO TAVARES TAVARES</t>
  </si>
  <si>
    <t>YONAIRA MARLENNI TORRES SANCHEZ</t>
  </si>
  <si>
    <t>JOSE AGUSTIN NUÑEZ MANA</t>
  </si>
  <si>
    <t>CARLOS MANUEL QUEZADA ALVAREZ</t>
  </si>
  <si>
    <t>AGENCIA LOCAL DE CONSTANZA MT</t>
  </si>
  <si>
    <t>DIRECTOR DE RECURSOS HUMANOS</t>
  </si>
  <si>
    <t>YGLORIS INMACULADA REYES CANOT</t>
  </si>
  <si>
    <t>LEIDY LAURA LUCIANO HERNANDEZ</t>
  </si>
  <si>
    <t>ENCARGADO DE COMPRAS</t>
  </si>
  <si>
    <t>JOSE RAMON GARCIA SALCEDO</t>
  </si>
  <si>
    <t>ANDRES DE LOS ANGELES BLANCO HENRIQUEZ</t>
  </si>
  <si>
    <t>ESTERLINA NUÑEZ MEJIA</t>
  </si>
  <si>
    <t>JAZMIN MERISSE POLANCO ROSARIO</t>
  </si>
  <si>
    <t>TECNICO DE COMUNICACIONES</t>
  </si>
  <si>
    <t>ROSA LARISSA MEJIA PEÑA</t>
  </si>
  <si>
    <t>ANALISTA DE SISTEMAS TECNOLOGICOS</t>
  </si>
  <si>
    <t>YANET ELSADYS HERNANDEZ ABREU</t>
  </si>
  <si>
    <t>OBSERVATORIO DEL MERCADO LABORAL DOMINICANO MT</t>
  </si>
  <si>
    <t>TECNICO DE DATOS ESTADISTICOS</t>
  </si>
  <si>
    <t>JAYLIN ORTIZ BAUTISTA</t>
  </si>
  <si>
    <t>MARIA GABRIELA GARCIA MONTESQUIEU</t>
  </si>
  <si>
    <t>FRANYELIS YASEL LEDESMA DE LEON</t>
  </si>
  <si>
    <t>MARICRUZ MENDEZ JIMENEZ</t>
  </si>
  <si>
    <t>ROSALBA DOLORES VALDEZ ALVINO</t>
  </si>
  <si>
    <t>MARIA VERONICA GIMON</t>
  </si>
  <si>
    <r>
      <t xml:space="preserve">Nómina Personal </t>
    </r>
    <r>
      <rPr>
        <u/>
        <sz val="18"/>
        <rFont val="Calibri"/>
        <family val="2"/>
        <scheme val="minor"/>
      </rPr>
      <t>Temporal</t>
    </r>
  </si>
  <si>
    <t xml:space="preserve">IS/R
(Ley 11-92)   (1*) </t>
  </si>
  <si>
    <t xml:space="preserve">Seguro Savica
</t>
  </si>
  <si>
    <t xml:space="preserve">Riesgos Laborales (1.10%) (2*)
</t>
  </si>
  <si>
    <t xml:space="preserve">Subtotal TSS
</t>
  </si>
  <si>
    <t xml:space="preserve">Deducción Empleado
</t>
  </si>
  <si>
    <t xml:space="preserve">Aportes Patronal
</t>
  </si>
  <si>
    <t>Empleado (2.87%)</t>
  </si>
  <si>
    <t>Patronal (7.10%)</t>
  </si>
  <si>
    <t>Empleado (3.04%)</t>
  </si>
  <si>
    <t>Patronal (7.09%)</t>
  </si>
  <si>
    <t xml:space="preserve">   (4*) Deducción directa declaración TSS del SUIRPLUS por registro de dependientes adicionales al SDSS. RD$1577.45 por cada dependiente adicional registrado.</t>
  </si>
  <si>
    <r>
      <t xml:space="preserve">Correspondiente al mes de </t>
    </r>
    <r>
      <rPr>
        <b/>
        <sz val="18"/>
        <rFont val="Calibri"/>
        <family val="2"/>
        <scheme val="minor"/>
      </rPr>
      <t>Febrero 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</si>
</sst>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sz val="14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0" fontId="24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vertical="center"/>
    </xf>
    <xf numFmtId="0" fontId="0" fillId="33" borderId="0" xfId="0" applyFill="1"/>
    <xf numFmtId="43" fontId="20" fillId="0" borderId="0" xfId="42" applyFont="1" applyBorder="1" applyAlignment="1">
      <alignment horizontal="center" vertical="center"/>
    </xf>
    <xf numFmtId="0" fontId="21" fillId="34" borderId="11" xfId="0" applyFont="1" applyFill="1" applyBorder="1" applyAlignment="1">
      <alignment vertical="center" wrapText="1"/>
    </xf>
    <xf numFmtId="0" fontId="21" fillId="34" borderId="11" xfId="0" applyFont="1" applyFill="1" applyBorder="1" applyAlignment="1">
      <alignment horizontal="center" vertical="center"/>
    </xf>
    <xf numFmtId="4" fontId="21" fillId="34" borderId="11" xfId="0" applyNumberFormat="1" applyFont="1" applyFill="1" applyBorder="1" applyAlignment="1">
      <alignment vertical="center"/>
    </xf>
    <xf numFmtId="0" fontId="20" fillId="34" borderId="11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0" fontId="0" fillId="0" borderId="11" xfId="0" applyFill="1" applyBorder="1"/>
    <xf numFmtId="4" fontId="0" fillId="0" borderId="11" xfId="0" applyNumberFormat="1" applyFill="1" applyBorder="1" applyAlignment="1"/>
    <xf numFmtId="43" fontId="0" fillId="0" borderId="11" xfId="42" applyFont="1" applyFill="1" applyBorder="1" applyAlignment="1"/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/>
    <xf numFmtId="0" fontId="20" fillId="35" borderId="0" xfId="0" applyFont="1" applyFill="1" applyAlignment="1">
      <alignment vertical="center"/>
    </xf>
    <xf numFmtId="0" fontId="20" fillId="36" borderId="0" xfId="0" applyFont="1" applyFill="1" applyAlignment="1">
      <alignment vertical="center"/>
    </xf>
    <xf numFmtId="4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horizontal="center" vertical="center"/>
    </xf>
    <xf numFmtId="43" fontId="25" fillId="33" borderId="0" xfId="42" applyFont="1" applyFill="1" applyBorder="1" applyAlignment="1">
      <alignment horizontal="center" vertical="center"/>
    </xf>
    <xf numFmtId="43" fontId="20" fillId="33" borderId="0" xfId="42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4" fontId="0" fillId="33" borderId="11" xfId="0" applyNumberFormat="1" applyFont="1" applyFill="1" applyBorder="1" applyAlignment="1">
      <alignment horizontal="right"/>
    </xf>
    <xf numFmtId="4" fontId="20" fillId="33" borderId="11" xfId="0" applyNumberFormat="1" applyFont="1" applyFill="1" applyBorder="1" applyAlignment="1">
      <alignment horizontal="right"/>
    </xf>
    <xf numFmtId="4" fontId="20" fillId="0" borderId="11" xfId="0" applyNumberFormat="1" applyFont="1" applyFill="1" applyBorder="1" applyAlignment="1">
      <alignment horizontal="right"/>
    </xf>
    <xf numFmtId="43" fontId="20" fillId="33" borderId="11" xfId="42" applyFont="1" applyFill="1" applyBorder="1" applyAlignment="1"/>
    <xf numFmtId="43" fontId="20" fillId="0" borderId="11" xfId="42" applyFont="1" applyFill="1" applyBorder="1" applyAlignment="1"/>
    <xf numFmtId="49" fontId="20" fillId="0" borderId="11" xfId="0" applyNumberFormat="1" applyFont="1" applyFill="1" applyBorder="1" applyAlignment="1">
      <alignment horizontal="right"/>
    </xf>
    <xf numFmtId="49" fontId="20" fillId="33" borderId="11" xfId="0" applyNumberFormat="1" applyFont="1" applyFill="1" applyBorder="1" applyAlignment="1">
      <alignment horizontal="right"/>
    </xf>
    <xf numFmtId="4" fontId="20" fillId="0" borderId="12" xfId="0" applyNumberFormat="1" applyFont="1" applyFill="1" applyBorder="1" applyAlignment="1">
      <alignment horizontal="right"/>
    </xf>
    <xf numFmtId="2" fontId="20" fillId="33" borderId="0" xfId="42" applyNumberFormat="1" applyFont="1" applyFill="1" applyAlignment="1"/>
    <xf numFmtId="43" fontId="20" fillId="33" borderId="0" xfId="42" applyFont="1" applyFill="1" applyAlignment="1"/>
    <xf numFmtId="43" fontId="20" fillId="0" borderId="0" xfId="42" applyFont="1" applyFill="1" applyAlignment="1"/>
    <xf numFmtId="0" fontId="20" fillId="0" borderId="0" xfId="0" applyFont="1" applyFill="1" applyAlignment="1"/>
    <xf numFmtId="43" fontId="20" fillId="0" borderId="11" xfId="42" applyFont="1" applyBorder="1" applyAlignment="1"/>
    <xf numFmtId="43" fontId="20" fillId="0" borderId="11" xfId="42" applyFont="1" applyFill="1" applyBorder="1" applyAlignment="1">
      <alignment horizontal="right"/>
    </xf>
    <xf numFmtId="0" fontId="20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left" vertical="center" wrapText="1"/>
    </xf>
    <xf numFmtId="4" fontId="20" fillId="0" borderId="13" xfId="0" applyNumberFormat="1" applyFont="1" applyFill="1" applyBorder="1" applyAlignment="1">
      <alignment horizontal="right"/>
    </xf>
    <xf numFmtId="43" fontId="20" fillId="33" borderId="13" xfId="42" applyFont="1" applyFill="1" applyBorder="1" applyAlignment="1"/>
    <xf numFmtId="43" fontId="20" fillId="0" borderId="13" xfId="42" applyFont="1" applyFill="1" applyBorder="1" applyAlignment="1"/>
    <xf numFmtId="4" fontId="20" fillId="33" borderId="13" xfId="0" applyNumberFormat="1" applyFont="1" applyFill="1" applyBorder="1" applyAlignment="1">
      <alignment horizontal="right"/>
    </xf>
    <xf numFmtId="49" fontId="20" fillId="0" borderId="13" xfId="0" applyNumberFormat="1" applyFont="1" applyFill="1" applyBorder="1" applyAlignment="1">
      <alignment horizontal="right"/>
    </xf>
    <xf numFmtId="0" fontId="26" fillId="34" borderId="1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/>
    </xf>
    <xf numFmtId="164" fontId="2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164" fontId="20" fillId="33" borderId="11" xfId="0" applyNumberFormat="1" applyFont="1" applyFill="1" applyBorder="1" applyAlignment="1">
      <alignment horizontal="center" vertical="center"/>
    </xf>
    <xf numFmtId="43" fontId="22" fillId="33" borderId="0" xfId="42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43" fontId="20" fillId="33" borderId="0" xfId="42" applyFont="1" applyFill="1" applyBorder="1" applyAlignment="1">
      <alignment vertical="center"/>
    </xf>
    <xf numFmtId="0" fontId="29" fillId="33" borderId="0" xfId="0" applyFont="1" applyFill="1" applyBorder="1" applyAlignment="1">
      <alignment vertical="center"/>
    </xf>
    <xf numFmtId="0" fontId="30" fillId="33" borderId="0" xfId="0" applyFont="1" applyFill="1" applyBorder="1" applyAlignment="1">
      <alignment vertical="center"/>
    </xf>
    <xf numFmtId="0" fontId="30" fillId="33" borderId="0" xfId="0" applyFont="1" applyFill="1" applyBorder="1" applyAlignment="1">
      <alignment horizontal="center" vertical="center"/>
    </xf>
    <xf numFmtId="43" fontId="30" fillId="33" borderId="0" xfId="42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0" fontId="0" fillId="0" borderId="0" xfId="0" applyFill="1" applyBorder="1"/>
    <xf numFmtId="43" fontId="29" fillId="33" borderId="0" xfId="42" applyFont="1" applyFill="1" applyBorder="1" applyAlignment="1">
      <alignment vertical="center"/>
    </xf>
    <xf numFmtId="4" fontId="29" fillId="33" borderId="0" xfId="0" applyNumberFormat="1" applyFont="1" applyFill="1" applyBorder="1" applyAlignment="1">
      <alignment vertical="center"/>
    </xf>
    <xf numFmtId="4" fontId="32" fillId="33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43" fontId="30" fillId="33" borderId="0" xfId="42" applyFont="1" applyFill="1" applyBorder="1" applyAlignment="1">
      <alignment horizontal="center" vertical="center"/>
    </xf>
    <xf numFmtId="43" fontId="29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43" fontId="14" fillId="0" borderId="0" xfId="0" applyNumberFormat="1" applyFont="1" applyBorder="1" applyAlignment="1">
      <alignment vertical="center"/>
    </xf>
    <xf numFmtId="43" fontId="14" fillId="33" borderId="0" xfId="0" applyNumberFormat="1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43" fontId="0" fillId="33" borderId="0" xfId="0" applyNumberFormat="1" applyFill="1" applyBorder="1" applyAlignment="1">
      <alignment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26" fillId="33" borderId="0" xfId="0" applyFont="1" applyFill="1" applyBorder="1" applyAlignment="1">
      <alignment vertical="center"/>
    </xf>
    <xf numFmtId="0" fontId="26" fillId="33" borderId="0" xfId="0" applyFont="1" applyFill="1" applyBorder="1" applyAlignment="1">
      <alignment vertical="center" wrapText="1"/>
    </xf>
    <xf numFmtId="43" fontId="34" fillId="0" borderId="0" xfId="42" applyFont="1" applyBorder="1" applyAlignment="1">
      <alignment horizontal="center" vertical="center"/>
    </xf>
    <xf numFmtId="43" fontId="26" fillId="33" borderId="0" xfId="42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43" fontId="30" fillId="3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4" fontId="0" fillId="0" borderId="0" xfId="0" applyNumberFormat="1" applyBorder="1"/>
    <xf numFmtId="0" fontId="0" fillId="0" borderId="0" xfId="0" applyFill="1" applyBorder="1" applyAlignment="1">
      <alignment vertical="center"/>
    </xf>
    <xf numFmtId="0" fontId="0" fillId="0" borderId="0" xfId="0" applyFill="1"/>
    <xf numFmtId="0" fontId="20" fillId="0" borderId="14" xfId="0" applyFont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7" fillId="33" borderId="0" xfId="0" applyFont="1" applyFill="1" applyBorder="1" applyAlignment="1">
      <alignment horizontal="center" vertical="center"/>
    </xf>
    <xf numFmtId="0" fontId="26" fillId="34" borderId="11" xfId="0" applyFont="1" applyFill="1" applyBorder="1" applyAlignment="1">
      <alignment horizontal="center" vertical="center" wrapText="1"/>
    </xf>
    <xf numFmtId="0" fontId="26" fillId="33" borderId="0" xfId="0" applyFont="1" applyFill="1" applyBorder="1" applyAlignment="1">
      <alignment horizontal="left" vertical="center"/>
    </xf>
    <xf numFmtId="0" fontId="26" fillId="34" borderId="11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3180050</xdr:colOff>
      <xdr:row>0</xdr:row>
      <xdr:rowOff>0</xdr:rowOff>
    </xdr:from>
    <xdr:to>
      <xdr:col>7</xdr:col>
      <xdr:colOff>850755</xdr:colOff>
      <xdr:row>1</xdr:row>
      <xdr:rowOff>-1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189959" y="0"/>
          <a:ext cx="3558887" cy="19742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15</xdr:col>
      <xdr:colOff>28576</xdr:colOff>
      <xdr:row>271</xdr:row>
      <xdr:rowOff>228600</xdr:rowOff>
    </xdr:from>
    <xdr:to>
      <xdr:col>18</xdr:col>
      <xdr:colOff>742950</xdr:colOff>
      <xdr:row>275</xdr:row>
      <xdr:rowOff>228599</xdr:rowOff>
    </xdr:to>
    <xdr:sp macro="" textlink="">
      <xdr:nvSpPr>
        <xdr:cNvPr id="12" name="Rectángulo 11"/>
        <xdr:cNvSpPr/>
      </xdr:nvSpPr>
      <xdr:spPr>
        <a:xfrm>
          <a:off x="23974426" y="104355900"/>
          <a:ext cx="3819524" cy="8762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390525</xdr:colOff>
      <xdr:row>271</xdr:row>
      <xdr:rowOff>193675</xdr:rowOff>
    </xdr:from>
    <xdr:to>
      <xdr:col>1</xdr:col>
      <xdr:colOff>3394074</xdr:colOff>
      <xdr:row>275</xdr:row>
      <xdr:rowOff>146050</xdr:rowOff>
    </xdr:to>
    <xdr:sp macro="" textlink="">
      <xdr:nvSpPr>
        <xdr:cNvPr id="13" name="Rectángulo 12"/>
        <xdr:cNvSpPr/>
      </xdr:nvSpPr>
      <xdr:spPr>
        <a:xfrm>
          <a:off x="390525" y="104320975"/>
          <a:ext cx="3460749" cy="828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3670301</xdr:colOff>
      <xdr:row>271</xdr:row>
      <xdr:rowOff>226331</xdr:rowOff>
    </xdr:from>
    <xdr:to>
      <xdr:col>9</xdr:col>
      <xdr:colOff>338137</xdr:colOff>
      <xdr:row>275</xdr:row>
      <xdr:rowOff>127000</xdr:rowOff>
    </xdr:to>
    <xdr:sp macro="" textlink="">
      <xdr:nvSpPr>
        <xdr:cNvPr id="15" name="Rectángulo 14"/>
        <xdr:cNvSpPr/>
      </xdr:nvSpPr>
      <xdr:spPr>
        <a:xfrm>
          <a:off x="13690601" y="104353631"/>
          <a:ext cx="4840286" cy="776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288"/>
  <sheetViews>
    <sheetView tabSelected="1" zoomScale="40" zoomScaleNormal="40" zoomScaleSheetLayoutView="40" zoomScalePageLayoutView="25" workbookViewId="0">
      <selection activeCell="L267" sqref="L267"/>
    </sheetView>
  </sheetViews>
  <sheetFormatPr baseColWidth="10" defaultColWidth="11.42578125" defaultRowHeight="16.5" x14ac:dyDescent="0.25"/>
  <cols>
    <col min="1" max="1" width="6.85546875" style="47" customWidth="1"/>
    <col min="2" max="2" width="56" style="1" customWidth="1"/>
    <col min="3" max="3" width="17" style="79" customWidth="1"/>
    <col min="4" max="4" width="70.28515625" style="5" customWidth="1"/>
    <col min="5" max="5" width="56" style="6" customWidth="1"/>
    <col min="6" max="8" width="16.140625" style="47" customWidth="1"/>
    <col min="9" max="9" width="17.5703125" style="2" customWidth="1"/>
    <col min="10" max="10" width="13.85546875" style="2" customWidth="1"/>
    <col min="11" max="11" width="11.5703125" style="1" customWidth="1"/>
    <col min="12" max="12" width="15" style="2" customWidth="1"/>
    <col min="13" max="14" width="15" style="1" customWidth="1"/>
    <col min="15" max="15" width="15" style="2" customWidth="1"/>
    <col min="16" max="16" width="15" style="1" customWidth="1"/>
    <col min="17" max="17" width="15.7109375" style="1" customWidth="1"/>
    <col min="18" max="19" width="15.5703125" style="1" customWidth="1"/>
    <col min="20" max="20" width="16.7109375" style="1" customWidth="1"/>
    <col min="21" max="21" width="12.28515625" style="1" customWidth="1"/>
    <col min="22" max="165" width="11.42578125" style="30"/>
    <col min="166" max="16384" width="11.42578125" style="1"/>
  </cols>
  <sheetData>
    <row r="1" spans="1:165" ht="155.25" customHeight="1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165" ht="29.25" customHeight="1" x14ac:dyDescent="0.25">
      <c r="A2" s="133" t="s">
        <v>420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165" ht="29.25" customHeight="1" x14ac:dyDescent="0.25">
      <c r="A3" s="134" t="s">
        <v>432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29"/>
    </row>
    <row r="4" spans="1:165" s="26" customFormat="1" ht="44.25" customHeight="1" x14ac:dyDescent="0.25">
      <c r="A4" s="135" t="s">
        <v>2</v>
      </c>
      <c r="B4" s="135" t="s">
        <v>0</v>
      </c>
      <c r="C4" s="135" t="s">
        <v>267</v>
      </c>
      <c r="D4" s="135" t="s">
        <v>3</v>
      </c>
      <c r="E4" s="135" t="s">
        <v>30</v>
      </c>
      <c r="F4" s="137" t="s">
        <v>270</v>
      </c>
      <c r="G4" s="135" t="s">
        <v>27</v>
      </c>
      <c r="H4" s="135" t="s">
        <v>28</v>
      </c>
      <c r="I4" s="135" t="s">
        <v>4</v>
      </c>
      <c r="J4" s="135" t="s">
        <v>421</v>
      </c>
      <c r="K4" s="135" t="s">
        <v>422</v>
      </c>
      <c r="L4" s="137" t="s">
        <v>5</v>
      </c>
      <c r="M4" s="137"/>
      <c r="N4" s="137"/>
      <c r="O4" s="137"/>
      <c r="P4" s="137"/>
      <c r="Q4" s="137"/>
      <c r="R4" s="135" t="s">
        <v>6</v>
      </c>
      <c r="S4" s="135"/>
      <c r="T4" s="135" t="s">
        <v>29</v>
      </c>
      <c r="U4" s="135" t="s">
        <v>7</v>
      </c>
      <c r="V4" s="29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</row>
    <row r="5" spans="1:165" s="26" customFormat="1" ht="48" customHeight="1" x14ac:dyDescent="0.25">
      <c r="A5" s="135"/>
      <c r="B5" s="135"/>
      <c r="C5" s="135"/>
      <c r="D5" s="135"/>
      <c r="E5" s="135"/>
      <c r="F5" s="137"/>
      <c r="G5" s="137"/>
      <c r="H5" s="137"/>
      <c r="I5" s="135"/>
      <c r="J5" s="135"/>
      <c r="K5" s="135"/>
      <c r="L5" s="135" t="s">
        <v>8</v>
      </c>
      <c r="M5" s="135"/>
      <c r="N5" s="135" t="s">
        <v>423</v>
      </c>
      <c r="O5" s="135" t="s">
        <v>9</v>
      </c>
      <c r="P5" s="135"/>
      <c r="Q5" s="135" t="s">
        <v>424</v>
      </c>
      <c r="R5" s="135" t="s">
        <v>425</v>
      </c>
      <c r="S5" s="135" t="s">
        <v>426</v>
      </c>
      <c r="T5" s="135"/>
      <c r="U5" s="135"/>
      <c r="V5" s="29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</row>
    <row r="6" spans="1:165" s="26" customFormat="1" ht="43.5" customHeight="1" x14ac:dyDescent="0.25">
      <c r="A6" s="135"/>
      <c r="B6" s="135"/>
      <c r="C6" s="135"/>
      <c r="D6" s="135"/>
      <c r="E6" s="135"/>
      <c r="F6" s="137"/>
      <c r="G6" s="137"/>
      <c r="H6" s="137"/>
      <c r="I6" s="135"/>
      <c r="J6" s="135"/>
      <c r="K6" s="135"/>
      <c r="L6" s="70" t="s">
        <v>427</v>
      </c>
      <c r="M6" s="70" t="s">
        <v>428</v>
      </c>
      <c r="N6" s="135"/>
      <c r="O6" s="70" t="s">
        <v>429</v>
      </c>
      <c r="P6" s="70" t="s">
        <v>430</v>
      </c>
      <c r="Q6" s="135"/>
      <c r="R6" s="135"/>
      <c r="S6" s="135"/>
      <c r="T6" s="135"/>
      <c r="U6" s="135"/>
      <c r="V6" s="29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</row>
    <row r="7" spans="1:165" s="2" customFormat="1" ht="30" customHeight="1" x14ac:dyDescent="0.3">
      <c r="A7" s="71">
        <v>1</v>
      </c>
      <c r="B7" s="62" t="s">
        <v>384</v>
      </c>
      <c r="C7" s="75" t="s">
        <v>268</v>
      </c>
      <c r="D7" s="64" t="s">
        <v>338</v>
      </c>
      <c r="E7" s="63" t="s">
        <v>86</v>
      </c>
      <c r="F7" s="71" t="s">
        <v>251</v>
      </c>
      <c r="G7" s="83" t="s">
        <v>252</v>
      </c>
      <c r="H7" s="83" t="s">
        <v>252</v>
      </c>
      <c r="I7" s="65">
        <v>40000</v>
      </c>
      <c r="J7" s="66">
        <v>442.65</v>
      </c>
      <c r="K7" s="67">
        <v>25</v>
      </c>
      <c r="L7" s="68">
        <f t="shared" ref="L7" si="0">I7*2.87%</f>
        <v>1148</v>
      </c>
      <c r="M7" s="65">
        <f t="shared" ref="M7" si="1">I7*7.1%</f>
        <v>2839.9999999999995</v>
      </c>
      <c r="N7" s="65">
        <f t="shared" ref="N7" si="2">I7*1.1%</f>
        <v>440.00000000000006</v>
      </c>
      <c r="O7" s="68">
        <f t="shared" ref="O7" si="3">I7*3.04%</f>
        <v>1216</v>
      </c>
      <c r="P7" s="65">
        <f t="shared" ref="P7:P8" si="4">I7*7.09%</f>
        <v>2836</v>
      </c>
      <c r="Q7" s="65">
        <f t="shared" ref="Q7:Q8" si="5">+L7+O7</f>
        <v>2364</v>
      </c>
      <c r="R7" s="65">
        <f t="shared" ref="R7:R9" si="6">SUM(J7+K7+L7+O7)</f>
        <v>2831.65</v>
      </c>
      <c r="S7" s="65">
        <f t="shared" ref="S7:S8" si="7">SUM(M7+N7+P7)</f>
        <v>6116</v>
      </c>
      <c r="T7" s="65">
        <f t="shared" ref="T7:T8" si="8">I7-R7</f>
        <v>37168.35</v>
      </c>
      <c r="U7" s="69" t="s">
        <v>339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</row>
    <row r="8" spans="1:165" s="2" customFormat="1" ht="30" customHeight="1" x14ac:dyDescent="0.3">
      <c r="A8" s="72">
        <v>2</v>
      </c>
      <c r="B8" s="31" t="s">
        <v>368</v>
      </c>
      <c r="C8" s="76" t="s">
        <v>268</v>
      </c>
      <c r="D8" s="27" t="s">
        <v>338</v>
      </c>
      <c r="E8" s="32" t="s">
        <v>89</v>
      </c>
      <c r="F8" s="72" t="s">
        <v>251</v>
      </c>
      <c r="G8" s="84" t="s">
        <v>252</v>
      </c>
      <c r="H8" s="84" t="s">
        <v>252</v>
      </c>
      <c r="I8" s="50">
        <v>45000</v>
      </c>
      <c r="J8" s="51">
        <v>1148.33</v>
      </c>
      <c r="K8" s="52">
        <v>25</v>
      </c>
      <c r="L8" s="49">
        <v>1291.5</v>
      </c>
      <c r="M8" s="50">
        <f t="shared" ref="M8:M55" si="9">I8*7.1%</f>
        <v>3194.9999999999995</v>
      </c>
      <c r="N8" s="50"/>
      <c r="O8" s="49">
        <v>1368</v>
      </c>
      <c r="P8" s="50">
        <f t="shared" si="4"/>
        <v>3190.5</v>
      </c>
      <c r="Q8" s="50">
        <f t="shared" si="5"/>
        <v>2659.5</v>
      </c>
      <c r="R8" s="50">
        <f t="shared" si="6"/>
        <v>3832.83</v>
      </c>
      <c r="S8" s="50">
        <f t="shared" si="7"/>
        <v>6385.5</v>
      </c>
      <c r="T8" s="50">
        <f t="shared" si="8"/>
        <v>41167.17</v>
      </c>
      <c r="U8" s="53" t="s">
        <v>339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</row>
    <row r="9" spans="1:165" s="2" customFormat="1" ht="30" customHeight="1" x14ac:dyDescent="0.3">
      <c r="A9" s="72">
        <v>3</v>
      </c>
      <c r="B9" s="27" t="s">
        <v>419</v>
      </c>
      <c r="C9" s="72" t="s">
        <v>269</v>
      </c>
      <c r="D9" s="27" t="s">
        <v>35</v>
      </c>
      <c r="E9" s="27" t="s">
        <v>134</v>
      </c>
      <c r="F9" s="72" t="s">
        <v>251</v>
      </c>
      <c r="G9" s="84" t="s">
        <v>252</v>
      </c>
      <c r="H9" s="84" t="s">
        <v>252</v>
      </c>
      <c r="I9" s="50">
        <v>100000</v>
      </c>
      <c r="J9" s="49">
        <v>12105.37</v>
      </c>
      <c r="K9" s="50">
        <v>25</v>
      </c>
      <c r="L9" s="49">
        <f t="shared" ref="L9" si="10">I9*2.87%</f>
        <v>2870</v>
      </c>
      <c r="M9" s="50">
        <f t="shared" si="9"/>
        <v>7099.9999999999991</v>
      </c>
      <c r="N9" s="50">
        <f t="shared" ref="N9:N55" si="11">I9*1.1%</f>
        <v>1100</v>
      </c>
      <c r="O9" s="49">
        <f t="shared" ref="O9:O51" si="12">I9*3.04%</f>
        <v>3040</v>
      </c>
      <c r="P9" s="50">
        <f t="shared" ref="P9:P55" si="13">I9*7.09%</f>
        <v>7090.0000000000009</v>
      </c>
      <c r="Q9" s="50">
        <f t="shared" ref="Q9:Q55" si="14">+L9+O9</f>
        <v>5910</v>
      </c>
      <c r="R9" s="50">
        <f t="shared" si="6"/>
        <v>18040.370000000003</v>
      </c>
      <c r="S9" s="50">
        <f t="shared" ref="S9:S55" si="15">SUM(M9+N9+P9)</f>
        <v>15290</v>
      </c>
      <c r="T9" s="50">
        <f t="shared" ref="T9:T55" si="16">I9-R9</f>
        <v>81959.63</v>
      </c>
      <c r="U9" s="53" t="s">
        <v>339</v>
      </c>
      <c r="V9" s="29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</row>
    <row r="10" spans="1:165" s="2" customFormat="1" ht="30" customHeight="1" x14ac:dyDescent="0.3">
      <c r="A10" s="72">
        <v>4</v>
      </c>
      <c r="B10" s="27" t="s">
        <v>362</v>
      </c>
      <c r="C10" s="72" t="s">
        <v>268</v>
      </c>
      <c r="D10" s="27" t="s">
        <v>363</v>
      </c>
      <c r="E10" s="27" t="s">
        <v>231</v>
      </c>
      <c r="F10" s="72" t="s">
        <v>251</v>
      </c>
      <c r="G10" s="84" t="s">
        <v>252</v>
      </c>
      <c r="H10" s="84" t="s">
        <v>252</v>
      </c>
      <c r="I10" s="50">
        <v>46000</v>
      </c>
      <c r="J10" s="49">
        <v>1289.46</v>
      </c>
      <c r="K10" s="50">
        <v>25</v>
      </c>
      <c r="L10" s="49">
        <f t="shared" ref="L10:L101" si="17">I10*2.87%</f>
        <v>1320.2</v>
      </c>
      <c r="M10" s="50">
        <f>I10*7.1%</f>
        <v>3265.9999999999995</v>
      </c>
      <c r="N10" s="50">
        <f>I10*1.1%</f>
        <v>506.00000000000006</v>
      </c>
      <c r="O10" s="49">
        <f>I10*3.04%</f>
        <v>1398.4</v>
      </c>
      <c r="P10" s="50">
        <f>I10*7.09%</f>
        <v>3261.4</v>
      </c>
      <c r="Q10" s="50">
        <f>+L10+O10</f>
        <v>2718.6000000000004</v>
      </c>
      <c r="R10" s="50">
        <f>SUM(J10+K10+L10+O10)</f>
        <v>4033.06</v>
      </c>
      <c r="S10" s="50">
        <f>SUM(M10+N10+P10)</f>
        <v>7033.4</v>
      </c>
      <c r="T10" s="50">
        <f>I10-R10</f>
        <v>41966.94</v>
      </c>
      <c r="U10" s="53" t="s">
        <v>339</v>
      </c>
      <c r="V10" s="29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</row>
    <row r="11" spans="1:165" s="2" customFormat="1" ht="30" customHeight="1" x14ac:dyDescent="0.3">
      <c r="A11" s="72">
        <v>5</v>
      </c>
      <c r="B11" s="27" t="s">
        <v>175</v>
      </c>
      <c r="C11" s="72" t="s">
        <v>268</v>
      </c>
      <c r="D11" s="27" t="s">
        <v>177</v>
      </c>
      <c r="E11" s="27" t="s">
        <v>176</v>
      </c>
      <c r="F11" s="72" t="s">
        <v>251</v>
      </c>
      <c r="G11" s="84" t="s">
        <v>252</v>
      </c>
      <c r="H11" s="84" t="s">
        <v>252</v>
      </c>
      <c r="I11" s="50">
        <v>46000</v>
      </c>
      <c r="J11" s="49">
        <v>1289.46</v>
      </c>
      <c r="K11" s="50">
        <v>25</v>
      </c>
      <c r="L11" s="49">
        <f t="shared" si="17"/>
        <v>1320.2</v>
      </c>
      <c r="M11" s="50">
        <f t="shared" si="9"/>
        <v>3265.9999999999995</v>
      </c>
      <c r="N11" s="50">
        <f t="shared" si="11"/>
        <v>506.00000000000006</v>
      </c>
      <c r="O11" s="49">
        <f t="shared" si="12"/>
        <v>1398.4</v>
      </c>
      <c r="P11" s="50">
        <f t="shared" si="13"/>
        <v>3261.4</v>
      </c>
      <c r="Q11" s="50">
        <f t="shared" si="14"/>
        <v>2718.6000000000004</v>
      </c>
      <c r="R11" s="50">
        <f t="shared" ref="R11:R49" si="18">SUM(J11+K11+L11+O11)</f>
        <v>4033.06</v>
      </c>
      <c r="S11" s="50">
        <f t="shared" si="15"/>
        <v>7033.4</v>
      </c>
      <c r="T11" s="50">
        <f t="shared" si="16"/>
        <v>41966.94</v>
      </c>
      <c r="U11" s="53" t="s">
        <v>339</v>
      </c>
      <c r="V11" s="29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</row>
    <row r="12" spans="1:165" s="2" customFormat="1" ht="30" customHeight="1" x14ac:dyDescent="0.3">
      <c r="A12" s="72">
        <v>6</v>
      </c>
      <c r="B12" s="27" t="s">
        <v>135</v>
      </c>
      <c r="C12" s="72" t="s">
        <v>268</v>
      </c>
      <c r="D12" s="27" t="s">
        <v>38</v>
      </c>
      <c r="E12" s="27" t="s">
        <v>19</v>
      </c>
      <c r="F12" s="72" t="s">
        <v>251</v>
      </c>
      <c r="G12" s="84" t="s">
        <v>252</v>
      </c>
      <c r="H12" s="84" t="s">
        <v>252</v>
      </c>
      <c r="I12" s="50">
        <v>90000</v>
      </c>
      <c r="J12" s="49">
        <v>9753.1200000000008</v>
      </c>
      <c r="K12" s="50">
        <v>25</v>
      </c>
      <c r="L12" s="49">
        <f t="shared" si="17"/>
        <v>2583</v>
      </c>
      <c r="M12" s="50">
        <f t="shared" si="9"/>
        <v>6389.9999999999991</v>
      </c>
      <c r="N12" s="50">
        <f t="shared" si="11"/>
        <v>990.00000000000011</v>
      </c>
      <c r="O12" s="49">
        <f t="shared" si="12"/>
        <v>2736</v>
      </c>
      <c r="P12" s="50">
        <f t="shared" si="13"/>
        <v>6381</v>
      </c>
      <c r="Q12" s="50">
        <f t="shared" si="14"/>
        <v>5319</v>
      </c>
      <c r="R12" s="50">
        <f t="shared" si="18"/>
        <v>15097.12</v>
      </c>
      <c r="S12" s="50">
        <f t="shared" si="15"/>
        <v>13761</v>
      </c>
      <c r="T12" s="50">
        <f t="shared" si="16"/>
        <v>74902.880000000005</v>
      </c>
      <c r="U12" s="53" t="s">
        <v>339</v>
      </c>
      <c r="V12" s="29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</row>
    <row r="13" spans="1:165" s="2" customFormat="1" ht="30" customHeight="1" x14ac:dyDescent="0.3">
      <c r="A13" s="72">
        <v>7</v>
      </c>
      <c r="B13" s="27" t="s">
        <v>309</v>
      </c>
      <c r="C13" s="72" t="s">
        <v>268</v>
      </c>
      <c r="D13" s="27" t="s">
        <v>38</v>
      </c>
      <c r="E13" s="27" t="s">
        <v>310</v>
      </c>
      <c r="F13" s="72" t="s">
        <v>251</v>
      </c>
      <c r="G13" s="84" t="s">
        <v>252</v>
      </c>
      <c r="H13" s="84" t="s">
        <v>252</v>
      </c>
      <c r="I13" s="50">
        <v>61000</v>
      </c>
      <c r="J13" s="49">
        <v>3674.86</v>
      </c>
      <c r="K13" s="50">
        <v>25</v>
      </c>
      <c r="L13" s="49">
        <f t="shared" si="17"/>
        <v>1750.7</v>
      </c>
      <c r="M13" s="50">
        <f t="shared" si="9"/>
        <v>4331</v>
      </c>
      <c r="N13" s="50">
        <f t="shared" si="11"/>
        <v>671.00000000000011</v>
      </c>
      <c r="O13" s="49">
        <f t="shared" si="12"/>
        <v>1854.4</v>
      </c>
      <c r="P13" s="50">
        <f t="shared" si="13"/>
        <v>4324.9000000000005</v>
      </c>
      <c r="Q13" s="50">
        <f t="shared" si="14"/>
        <v>3605.1000000000004</v>
      </c>
      <c r="R13" s="50">
        <f t="shared" si="18"/>
        <v>7304.9600000000009</v>
      </c>
      <c r="S13" s="50">
        <f t="shared" si="15"/>
        <v>9326.9000000000015</v>
      </c>
      <c r="T13" s="50">
        <f t="shared" si="16"/>
        <v>53695.040000000001</v>
      </c>
      <c r="U13" s="53" t="s">
        <v>339</v>
      </c>
      <c r="V13" s="29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</row>
    <row r="14" spans="1:165" s="19" customFormat="1" ht="30" customHeight="1" x14ac:dyDescent="0.3">
      <c r="A14" s="72">
        <v>8</v>
      </c>
      <c r="B14" s="27" t="s">
        <v>253</v>
      </c>
      <c r="C14" s="72" t="s">
        <v>269</v>
      </c>
      <c r="D14" s="27" t="s">
        <v>254</v>
      </c>
      <c r="E14" s="27" t="s">
        <v>255</v>
      </c>
      <c r="F14" s="72" t="s">
        <v>251</v>
      </c>
      <c r="G14" s="84" t="s">
        <v>252</v>
      </c>
      <c r="H14" s="84" t="s">
        <v>252</v>
      </c>
      <c r="I14" s="50">
        <v>155000</v>
      </c>
      <c r="J14" s="49">
        <v>24613.88</v>
      </c>
      <c r="K14" s="50">
        <v>25</v>
      </c>
      <c r="L14" s="49">
        <f t="shared" si="17"/>
        <v>4448.5</v>
      </c>
      <c r="M14" s="50">
        <f t="shared" si="9"/>
        <v>11004.999999999998</v>
      </c>
      <c r="N14" s="50">
        <f t="shared" si="11"/>
        <v>1705.0000000000002</v>
      </c>
      <c r="O14" s="49">
        <f t="shared" si="12"/>
        <v>4712</v>
      </c>
      <c r="P14" s="50">
        <f t="shared" si="13"/>
        <v>10989.5</v>
      </c>
      <c r="Q14" s="50">
        <f t="shared" si="14"/>
        <v>9160.5</v>
      </c>
      <c r="R14" s="50">
        <f t="shared" si="18"/>
        <v>33799.380000000005</v>
      </c>
      <c r="S14" s="50">
        <f t="shared" si="15"/>
        <v>23699.5</v>
      </c>
      <c r="T14" s="50">
        <f t="shared" si="16"/>
        <v>121200.62</v>
      </c>
      <c r="U14" s="53" t="s">
        <v>339</v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</row>
    <row r="15" spans="1:165" s="2" customFormat="1" ht="30" customHeight="1" x14ac:dyDescent="0.3">
      <c r="A15" s="72">
        <v>9</v>
      </c>
      <c r="B15" s="27" t="s">
        <v>224</v>
      </c>
      <c r="C15" s="72" t="s">
        <v>269</v>
      </c>
      <c r="D15" s="27" t="s">
        <v>180</v>
      </c>
      <c r="E15" s="27" t="s">
        <v>225</v>
      </c>
      <c r="F15" s="72" t="s">
        <v>251</v>
      </c>
      <c r="G15" s="84" t="s">
        <v>252</v>
      </c>
      <c r="H15" s="84" t="s">
        <v>252</v>
      </c>
      <c r="I15" s="50">
        <v>110000</v>
      </c>
      <c r="J15" s="49">
        <v>14457.62</v>
      </c>
      <c r="K15" s="50">
        <v>25</v>
      </c>
      <c r="L15" s="49">
        <f t="shared" si="17"/>
        <v>3157</v>
      </c>
      <c r="M15" s="50">
        <f t="shared" si="9"/>
        <v>7809.9999999999991</v>
      </c>
      <c r="N15" s="50">
        <f t="shared" si="11"/>
        <v>1210.0000000000002</v>
      </c>
      <c r="O15" s="49">
        <f t="shared" si="12"/>
        <v>3344</v>
      </c>
      <c r="P15" s="50">
        <f t="shared" si="13"/>
        <v>7799.0000000000009</v>
      </c>
      <c r="Q15" s="50">
        <f t="shared" si="14"/>
        <v>6501</v>
      </c>
      <c r="R15" s="50">
        <f t="shared" si="18"/>
        <v>20983.620000000003</v>
      </c>
      <c r="S15" s="50">
        <f t="shared" si="15"/>
        <v>16819</v>
      </c>
      <c r="T15" s="50">
        <f t="shared" si="16"/>
        <v>89016.38</v>
      </c>
      <c r="U15" s="53" t="s">
        <v>339</v>
      </c>
      <c r="V15" s="29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</row>
    <row r="16" spans="1:165" s="2" customFormat="1" ht="30" customHeight="1" x14ac:dyDescent="0.3">
      <c r="A16" s="72">
        <v>10</v>
      </c>
      <c r="B16" s="27" t="s">
        <v>409</v>
      </c>
      <c r="C16" s="77" t="s">
        <v>269</v>
      </c>
      <c r="D16" s="27" t="s">
        <v>180</v>
      </c>
      <c r="E16" s="27" t="s">
        <v>408</v>
      </c>
      <c r="F16" s="72" t="s">
        <v>251</v>
      </c>
      <c r="G16" s="84" t="s">
        <v>252</v>
      </c>
      <c r="H16" s="84" t="s">
        <v>252</v>
      </c>
      <c r="I16" s="50">
        <v>46000</v>
      </c>
      <c r="J16" s="49">
        <v>1289.46</v>
      </c>
      <c r="K16" s="50">
        <v>25</v>
      </c>
      <c r="L16" s="49">
        <f t="shared" si="17"/>
        <v>1320.2</v>
      </c>
      <c r="M16" s="50">
        <f t="shared" si="9"/>
        <v>3265.9999999999995</v>
      </c>
      <c r="N16" s="50">
        <f t="shared" si="11"/>
        <v>506.00000000000006</v>
      </c>
      <c r="O16" s="49">
        <f t="shared" si="12"/>
        <v>1398.4</v>
      </c>
      <c r="P16" s="50">
        <f t="shared" si="13"/>
        <v>3261.4</v>
      </c>
      <c r="Q16" s="50">
        <f t="shared" si="14"/>
        <v>2718.6000000000004</v>
      </c>
      <c r="R16" s="50">
        <f t="shared" si="18"/>
        <v>4033.06</v>
      </c>
      <c r="S16" s="50">
        <f t="shared" si="15"/>
        <v>7033.4</v>
      </c>
      <c r="T16" s="50">
        <f t="shared" si="16"/>
        <v>41966.94</v>
      </c>
      <c r="U16" s="53" t="s">
        <v>339</v>
      </c>
      <c r="V16" s="29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</row>
    <row r="17" spans="1:165" s="2" customFormat="1" ht="30" customHeight="1" x14ac:dyDescent="0.3">
      <c r="A17" s="72">
        <v>11</v>
      </c>
      <c r="B17" s="27" t="s">
        <v>184</v>
      </c>
      <c r="C17" s="72" t="s">
        <v>269</v>
      </c>
      <c r="D17" s="27" t="s">
        <v>180</v>
      </c>
      <c r="E17" s="27" t="s">
        <v>185</v>
      </c>
      <c r="F17" s="72" t="s">
        <v>251</v>
      </c>
      <c r="G17" s="84" t="s">
        <v>252</v>
      </c>
      <c r="H17" s="84" t="s">
        <v>252</v>
      </c>
      <c r="I17" s="50">
        <v>50000</v>
      </c>
      <c r="J17" s="49">
        <v>1854</v>
      </c>
      <c r="K17" s="50">
        <v>25</v>
      </c>
      <c r="L17" s="49">
        <f t="shared" si="17"/>
        <v>1435</v>
      </c>
      <c r="M17" s="50">
        <f t="shared" si="9"/>
        <v>3549.9999999999995</v>
      </c>
      <c r="N17" s="50">
        <f t="shared" si="11"/>
        <v>550</v>
      </c>
      <c r="O17" s="49">
        <f t="shared" si="12"/>
        <v>1520</v>
      </c>
      <c r="P17" s="50">
        <f t="shared" si="13"/>
        <v>3545.0000000000005</v>
      </c>
      <c r="Q17" s="50">
        <f t="shared" si="14"/>
        <v>2955</v>
      </c>
      <c r="R17" s="50">
        <f t="shared" si="18"/>
        <v>4834</v>
      </c>
      <c r="S17" s="50">
        <f t="shared" si="15"/>
        <v>7645</v>
      </c>
      <c r="T17" s="50">
        <f t="shared" si="16"/>
        <v>45166</v>
      </c>
      <c r="U17" s="53" t="s">
        <v>339</v>
      </c>
      <c r="V17" s="29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</row>
    <row r="18" spans="1:165" s="2" customFormat="1" ht="30" customHeight="1" x14ac:dyDescent="0.3">
      <c r="A18" s="72">
        <v>12</v>
      </c>
      <c r="B18" s="27" t="s">
        <v>179</v>
      </c>
      <c r="C18" s="72" t="s">
        <v>268</v>
      </c>
      <c r="D18" s="27" t="s">
        <v>180</v>
      </c>
      <c r="E18" s="27" t="s">
        <v>181</v>
      </c>
      <c r="F18" s="72" t="s">
        <v>251</v>
      </c>
      <c r="G18" s="84" t="s">
        <v>252</v>
      </c>
      <c r="H18" s="84" t="s">
        <v>252</v>
      </c>
      <c r="I18" s="50">
        <v>42000</v>
      </c>
      <c r="J18" s="49">
        <v>467.6</v>
      </c>
      <c r="K18" s="50">
        <v>25</v>
      </c>
      <c r="L18" s="49">
        <f t="shared" si="17"/>
        <v>1205.4000000000001</v>
      </c>
      <c r="M18" s="50">
        <f t="shared" si="9"/>
        <v>2981.9999999999995</v>
      </c>
      <c r="N18" s="50">
        <f t="shared" si="11"/>
        <v>462.00000000000006</v>
      </c>
      <c r="O18" s="49">
        <f t="shared" si="12"/>
        <v>1276.8</v>
      </c>
      <c r="P18" s="50">
        <f t="shared" si="13"/>
        <v>2977.8</v>
      </c>
      <c r="Q18" s="50">
        <f t="shared" si="14"/>
        <v>2482.1999999999998</v>
      </c>
      <c r="R18" s="50">
        <f t="shared" si="18"/>
        <v>2974.8</v>
      </c>
      <c r="S18" s="50">
        <f t="shared" si="15"/>
        <v>6421.7999999999993</v>
      </c>
      <c r="T18" s="50">
        <f t="shared" si="16"/>
        <v>39025.199999999997</v>
      </c>
      <c r="U18" s="53" t="s">
        <v>339</v>
      </c>
      <c r="V18" s="29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</row>
    <row r="19" spans="1:165" s="2" customFormat="1" ht="30" customHeight="1" x14ac:dyDescent="0.3">
      <c r="A19" s="72">
        <v>13</v>
      </c>
      <c r="B19" s="27" t="s">
        <v>223</v>
      </c>
      <c r="C19" s="72" t="s">
        <v>268</v>
      </c>
      <c r="D19" s="27" t="s">
        <v>180</v>
      </c>
      <c r="E19" s="27" t="s">
        <v>185</v>
      </c>
      <c r="F19" s="72" t="s">
        <v>251</v>
      </c>
      <c r="G19" s="84" t="s">
        <v>252</v>
      </c>
      <c r="H19" s="84" t="s">
        <v>252</v>
      </c>
      <c r="I19" s="50">
        <v>50000</v>
      </c>
      <c r="J19" s="49">
        <v>1854</v>
      </c>
      <c r="K19" s="50">
        <v>25</v>
      </c>
      <c r="L19" s="49">
        <f t="shared" si="17"/>
        <v>1435</v>
      </c>
      <c r="M19" s="50">
        <f t="shared" si="9"/>
        <v>3549.9999999999995</v>
      </c>
      <c r="N19" s="50">
        <f t="shared" si="11"/>
        <v>550</v>
      </c>
      <c r="O19" s="49">
        <f t="shared" si="12"/>
        <v>1520</v>
      </c>
      <c r="P19" s="50">
        <f t="shared" si="13"/>
        <v>3545.0000000000005</v>
      </c>
      <c r="Q19" s="50">
        <f t="shared" si="14"/>
        <v>2955</v>
      </c>
      <c r="R19" s="50">
        <f t="shared" si="18"/>
        <v>4834</v>
      </c>
      <c r="S19" s="50">
        <f t="shared" si="15"/>
        <v>7645</v>
      </c>
      <c r="T19" s="50">
        <f t="shared" si="16"/>
        <v>45166</v>
      </c>
      <c r="U19" s="53" t="s">
        <v>339</v>
      </c>
      <c r="V19" s="29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</row>
    <row r="20" spans="1:165" s="2" customFormat="1" ht="30" customHeight="1" x14ac:dyDescent="0.3">
      <c r="A20" s="72">
        <v>14</v>
      </c>
      <c r="B20" s="27" t="s">
        <v>289</v>
      </c>
      <c r="C20" s="72" t="s">
        <v>268</v>
      </c>
      <c r="D20" s="27" t="s">
        <v>180</v>
      </c>
      <c r="E20" s="27" t="s">
        <v>185</v>
      </c>
      <c r="F20" s="72" t="s">
        <v>251</v>
      </c>
      <c r="G20" s="84" t="s">
        <v>252</v>
      </c>
      <c r="H20" s="84" t="s">
        <v>252</v>
      </c>
      <c r="I20" s="50">
        <v>30000</v>
      </c>
      <c r="J20" s="49">
        <v>0</v>
      </c>
      <c r="K20" s="50">
        <v>25</v>
      </c>
      <c r="L20" s="49">
        <f t="shared" si="17"/>
        <v>861</v>
      </c>
      <c r="M20" s="50">
        <f t="shared" si="9"/>
        <v>2130</v>
      </c>
      <c r="N20" s="50">
        <f t="shared" si="11"/>
        <v>330.00000000000006</v>
      </c>
      <c r="O20" s="49">
        <f t="shared" si="12"/>
        <v>912</v>
      </c>
      <c r="P20" s="50">
        <f t="shared" si="13"/>
        <v>2127</v>
      </c>
      <c r="Q20" s="50">
        <f t="shared" si="14"/>
        <v>1773</v>
      </c>
      <c r="R20" s="50">
        <f t="shared" si="18"/>
        <v>1798</v>
      </c>
      <c r="S20" s="50">
        <f t="shared" si="15"/>
        <v>4587</v>
      </c>
      <c r="T20" s="50">
        <f t="shared" si="16"/>
        <v>28202</v>
      </c>
      <c r="U20" s="53" t="s">
        <v>339</v>
      </c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</row>
    <row r="21" spans="1:165" s="2" customFormat="1" ht="30" customHeight="1" x14ac:dyDescent="0.3">
      <c r="A21" s="72">
        <v>15</v>
      </c>
      <c r="B21" s="27" t="s">
        <v>328</v>
      </c>
      <c r="C21" s="72" t="s">
        <v>268</v>
      </c>
      <c r="D21" s="27" t="s">
        <v>180</v>
      </c>
      <c r="E21" s="27" t="s">
        <v>34</v>
      </c>
      <c r="F21" s="72" t="s">
        <v>251</v>
      </c>
      <c r="G21" s="84" t="s">
        <v>252</v>
      </c>
      <c r="H21" s="84" t="s">
        <v>252</v>
      </c>
      <c r="I21" s="50">
        <v>70000</v>
      </c>
      <c r="J21" s="49">
        <v>5025.38</v>
      </c>
      <c r="K21" s="50">
        <v>25</v>
      </c>
      <c r="L21" s="49">
        <f t="shared" si="17"/>
        <v>2009</v>
      </c>
      <c r="M21" s="50">
        <f t="shared" si="9"/>
        <v>4970</v>
      </c>
      <c r="N21" s="50">
        <f t="shared" si="11"/>
        <v>770.00000000000011</v>
      </c>
      <c r="O21" s="49">
        <f t="shared" si="12"/>
        <v>2128</v>
      </c>
      <c r="P21" s="50">
        <f t="shared" si="13"/>
        <v>4963</v>
      </c>
      <c r="Q21" s="50">
        <f t="shared" si="14"/>
        <v>4137</v>
      </c>
      <c r="R21" s="50">
        <f t="shared" si="18"/>
        <v>9187.380000000001</v>
      </c>
      <c r="S21" s="50">
        <f t="shared" si="15"/>
        <v>10703</v>
      </c>
      <c r="T21" s="50">
        <f t="shared" si="16"/>
        <v>60812.619999999995</v>
      </c>
      <c r="U21" s="53" t="s">
        <v>339</v>
      </c>
      <c r="V21" s="29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</row>
    <row r="22" spans="1:165" s="2" customFormat="1" ht="30" customHeight="1" x14ac:dyDescent="0.3">
      <c r="A22" s="72">
        <v>16</v>
      </c>
      <c r="B22" s="27" t="s">
        <v>182</v>
      </c>
      <c r="C22" s="72" t="s">
        <v>268</v>
      </c>
      <c r="D22" s="27" t="s">
        <v>180</v>
      </c>
      <c r="E22" s="27" t="s">
        <v>183</v>
      </c>
      <c r="F22" s="72" t="s">
        <v>251</v>
      </c>
      <c r="G22" s="84" t="s">
        <v>252</v>
      </c>
      <c r="H22" s="84" t="s">
        <v>252</v>
      </c>
      <c r="I22" s="50">
        <v>35000</v>
      </c>
      <c r="J22" s="49">
        <v>0</v>
      </c>
      <c r="K22" s="50">
        <v>25</v>
      </c>
      <c r="L22" s="49">
        <f t="shared" si="17"/>
        <v>1004.5</v>
      </c>
      <c r="M22" s="50">
        <f t="shared" si="9"/>
        <v>2485</v>
      </c>
      <c r="N22" s="50">
        <f t="shared" si="11"/>
        <v>385.00000000000006</v>
      </c>
      <c r="O22" s="49">
        <f t="shared" si="12"/>
        <v>1064</v>
      </c>
      <c r="P22" s="50">
        <f t="shared" si="13"/>
        <v>2481.5</v>
      </c>
      <c r="Q22" s="50">
        <f t="shared" si="14"/>
        <v>2068.5</v>
      </c>
      <c r="R22" s="50">
        <f t="shared" si="18"/>
        <v>2093.5</v>
      </c>
      <c r="S22" s="50">
        <f t="shared" si="15"/>
        <v>5351.5</v>
      </c>
      <c r="T22" s="50">
        <f t="shared" si="16"/>
        <v>32906.5</v>
      </c>
      <c r="U22" s="53" t="s">
        <v>339</v>
      </c>
      <c r="V22" s="29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</row>
    <row r="23" spans="1:165" s="2" customFormat="1" ht="30" customHeight="1" x14ac:dyDescent="0.3">
      <c r="A23" s="72">
        <v>17</v>
      </c>
      <c r="B23" s="27" t="s">
        <v>146</v>
      </c>
      <c r="C23" s="72" t="s">
        <v>268</v>
      </c>
      <c r="D23" s="27" t="s">
        <v>36</v>
      </c>
      <c r="E23" s="27" t="s">
        <v>147</v>
      </c>
      <c r="F23" s="72" t="s">
        <v>251</v>
      </c>
      <c r="G23" s="84" t="s">
        <v>252</v>
      </c>
      <c r="H23" s="84" t="s">
        <v>252</v>
      </c>
      <c r="I23" s="50">
        <v>155000</v>
      </c>
      <c r="J23" s="49">
        <v>25042.74</v>
      </c>
      <c r="K23" s="50">
        <v>25</v>
      </c>
      <c r="L23" s="49">
        <f t="shared" si="17"/>
        <v>4448.5</v>
      </c>
      <c r="M23" s="50">
        <f t="shared" si="9"/>
        <v>11004.999999999998</v>
      </c>
      <c r="N23" s="50">
        <f t="shared" si="11"/>
        <v>1705.0000000000002</v>
      </c>
      <c r="O23" s="49">
        <f t="shared" si="12"/>
        <v>4712</v>
      </c>
      <c r="P23" s="50">
        <f t="shared" si="13"/>
        <v>10989.5</v>
      </c>
      <c r="Q23" s="50">
        <f t="shared" si="14"/>
        <v>9160.5</v>
      </c>
      <c r="R23" s="50">
        <f t="shared" si="18"/>
        <v>34228.240000000005</v>
      </c>
      <c r="S23" s="50">
        <f t="shared" si="15"/>
        <v>23699.5</v>
      </c>
      <c r="T23" s="50">
        <f t="shared" si="16"/>
        <v>120771.76</v>
      </c>
      <c r="U23" s="53" t="s">
        <v>339</v>
      </c>
      <c r="V23" s="29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</row>
    <row r="24" spans="1:165" s="2" customFormat="1" ht="30" customHeight="1" x14ac:dyDescent="0.3">
      <c r="A24" s="72">
        <v>18</v>
      </c>
      <c r="B24" s="27" t="s">
        <v>282</v>
      </c>
      <c r="C24" s="72" t="s">
        <v>268</v>
      </c>
      <c r="D24" s="27" t="s">
        <v>36</v>
      </c>
      <c r="E24" s="27" t="s">
        <v>15</v>
      </c>
      <c r="F24" s="72" t="s">
        <v>251</v>
      </c>
      <c r="G24" s="84" t="s">
        <v>252</v>
      </c>
      <c r="H24" s="84" t="s">
        <v>252</v>
      </c>
      <c r="I24" s="50">
        <v>45000</v>
      </c>
      <c r="J24" s="49">
        <v>1148.33</v>
      </c>
      <c r="K24" s="50">
        <v>25</v>
      </c>
      <c r="L24" s="49">
        <f t="shared" si="17"/>
        <v>1291.5</v>
      </c>
      <c r="M24" s="50">
        <f t="shared" si="9"/>
        <v>3194.9999999999995</v>
      </c>
      <c r="N24" s="50">
        <f t="shared" si="11"/>
        <v>495.00000000000006</v>
      </c>
      <c r="O24" s="49">
        <f t="shared" si="12"/>
        <v>1368</v>
      </c>
      <c r="P24" s="50">
        <f t="shared" si="13"/>
        <v>3190.5</v>
      </c>
      <c r="Q24" s="50">
        <f t="shared" si="14"/>
        <v>2659.5</v>
      </c>
      <c r="R24" s="50">
        <f t="shared" si="18"/>
        <v>3832.83</v>
      </c>
      <c r="S24" s="50">
        <f t="shared" si="15"/>
        <v>6880.5</v>
      </c>
      <c r="T24" s="50">
        <f t="shared" si="16"/>
        <v>41167.17</v>
      </c>
      <c r="U24" s="53" t="s">
        <v>339</v>
      </c>
      <c r="V24" s="29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</row>
    <row r="25" spans="1:165" s="2" customFormat="1" ht="30" customHeight="1" x14ac:dyDescent="0.3">
      <c r="A25" s="72">
        <v>19</v>
      </c>
      <c r="B25" s="27" t="s">
        <v>327</v>
      </c>
      <c r="C25" s="72" t="s">
        <v>269</v>
      </c>
      <c r="D25" s="27" t="s">
        <v>36</v>
      </c>
      <c r="E25" s="27" t="s">
        <v>293</v>
      </c>
      <c r="F25" s="72" t="s">
        <v>251</v>
      </c>
      <c r="G25" s="84" t="s">
        <v>252</v>
      </c>
      <c r="H25" s="84" t="s">
        <v>252</v>
      </c>
      <c r="I25" s="50">
        <v>50000</v>
      </c>
      <c r="J25" s="49">
        <v>1854</v>
      </c>
      <c r="K25" s="50">
        <v>25</v>
      </c>
      <c r="L25" s="49">
        <f t="shared" si="17"/>
        <v>1435</v>
      </c>
      <c r="M25" s="50">
        <f t="shared" si="9"/>
        <v>3549.9999999999995</v>
      </c>
      <c r="N25" s="50">
        <f t="shared" si="11"/>
        <v>550</v>
      </c>
      <c r="O25" s="49">
        <f t="shared" si="12"/>
        <v>1520</v>
      </c>
      <c r="P25" s="50">
        <f t="shared" si="13"/>
        <v>3545.0000000000005</v>
      </c>
      <c r="Q25" s="50">
        <f t="shared" si="14"/>
        <v>2955</v>
      </c>
      <c r="R25" s="50">
        <f t="shared" si="18"/>
        <v>4834</v>
      </c>
      <c r="S25" s="50">
        <f t="shared" si="15"/>
        <v>7645</v>
      </c>
      <c r="T25" s="50">
        <f t="shared" si="16"/>
        <v>45166</v>
      </c>
      <c r="U25" s="53" t="s">
        <v>339</v>
      </c>
      <c r="V25" s="29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</row>
    <row r="26" spans="1:165" s="2" customFormat="1" ht="30" customHeight="1" x14ac:dyDescent="0.3">
      <c r="A26" s="72">
        <v>20</v>
      </c>
      <c r="B26" s="27" t="s">
        <v>371</v>
      </c>
      <c r="C26" s="72" t="s">
        <v>269</v>
      </c>
      <c r="D26" s="27" t="s">
        <v>36</v>
      </c>
      <c r="E26" s="27" t="s">
        <v>293</v>
      </c>
      <c r="F26" s="72" t="s">
        <v>251</v>
      </c>
      <c r="G26" s="84" t="s">
        <v>252</v>
      </c>
      <c r="H26" s="84" t="s">
        <v>252</v>
      </c>
      <c r="I26" s="50">
        <v>61000</v>
      </c>
      <c r="J26" s="49">
        <v>3674.86</v>
      </c>
      <c r="K26" s="50">
        <v>25</v>
      </c>
      <c r="L26" s="49">
        <f t="shared" si="17"/>
        <v>1750.7</v>
      </c>
      <c r="M26" s="50">
        <f t="shared" si="9"/>
        <v>4331</v>
      </c>
      <c r="N26" s="50">
        <f t="shared" si="11"/>
        <v>671.00000000000011</v>
      </c>
      <c r="O26" s="49">
        <f t="shared" si="12"/>
        <v>1854.4</v>
      </c>
      <c r="P26" s="50">
        <f t="shared" si="13"/>
        <v>4324.9000000000005</v>
      </c>
      <c r="Q26" s="50">
        <f t="shared" si="14"/>
        <v>3605.1000000000004</v>
      </c>
      <c r="R26" s="50">
        <f t="shared" si="18"/>
        <v>7304.9600000000009</v>
      </c>
      <c r="S26" s="50">
        <f t="shared" si="15"/>
        <v>9326.9000000000015</v>
      </c>
      <c r="T26" s="50">
        <f t="shared" si="16"/>
        <v>53695.040000000001</v>
      </c>
      <c r="U26" s="53" t="s">
        <v>339</v>
      </c>
      <c r="V26" s="29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</row>
    <row r="27" spans="1:165" s="2" customFormat="1" ht="30" customHeight="1" x14ac:dyDescent="0.3">
      <c r="A27" s="72">
        <v>21</v>
      </c>
      <c r="B27" s="27" t="s">
        <v>372</v>
      </c>
      <c r="C27" s="72" t="s">
        <v>269</v>
      </c>
      <c r="D27" s="27" t="s">
        <v>36</v>
      </c>
      <c r="E27" s="27" t="s">
        <v>293</v>
      </c>
      <c r="F27" s="72" t="s">
        <v>251</v>
      </c>
      <c r="G27" s="84" t="s">
        <v>252</v>
      </c>
      <c r="H27" s="84" t="s">
        <v>252</v>
      </c>
      <c r="I27" s="50">
        <v>61000</v>
      </c>
      <c r="J27" s="49">
        <v>3674.86</v>
      </c>
      <c r="K27" s="50">
        <v>25</v>
      </c>
      <c r="L27" s="49">
        <f t="shared" ref="L27" si="19">I27*2.87%</f>
        <v>1750.7</v>
      </c>
      <c r="M27" s="50">
        <f t="shared" ref="M27" si="20">I27*7.1%</f>
        <v>4331</v>
      </c>
      <c r="N27" s="50">
        <f t="shared" ref="N27" si="21">I27*1.1%</f>
        <v>671.00000000000011</v>
      </c>
      <c r="O27" s="49">
        <f t="shared" ref="O27" si="22">I27*3.04%</f>
        <v>1854.4</v>
      </c>
      <c r="P27" s="50">
        <f t="shared" ref="P27" si="23">I27*7.09%</f>
        <v>4324.9000000000005</v>
      </c>
      <c r="Q27" s="50">
        <f t="shared" ref="Q27" si="24">+L27+O27</f>
        <v>3605.1000000000004</v>
      </c>
      <c r="R27" s="50">
        <f t="shared" si="18"/>
        <v>7304.9600000000009</v>
      </c>
      <c r="S27" s="50">
        <f t="shared" ref="S27" si="25">SUM(M27+N27+P27)</f>
        <v>9326.9000000000015</v>
      </c>
      <c r="T27" s="50">
        <f t="shared" ref="T27" si="26">I27-R27</f>
        <v>53695.040000000001</v>
      </c>
      <c r="U27" s="53" t="s">
        <v>339</v>
      </c>
      <c r="V27" s="29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</row>
    <row r="28" spans="1:165" s="2" customFormat="1" ht="30" customHeight="1" x14ac:dyDescent="0.3">
      <c r="A28" s="72">
        <v>22</v>
      </c>
      <c r="B28" s="27" t="s">
        <v>16</v>
      </c>
      <c r="C28" s="72" t="s">
        <v>268</v>
      </c>
      <c r="D28" s="27" t="s">
        <v>283</v>
      </c>
      <c r="E28" s="27" t="s">
        <v>15</v>
      </c>
      <c r="F28" s="72" t="s">
        <v>251</v>
      </c>
      <c r="G28" s="84" t="s">
        <v>252</v>
      </c>
      <c r="H28" s="84" t="s">
        <v>252</v>
      </c>
      <c r="I28" s="50">
        <v>50000</v>
      </c>
      <c r="J28" s="49">
        <v>1854</v>
      </c>
      <c r="K28" s="50">
        <v>25</v>
      </c>
      <c r="L28" s="49">
        <f t="shared" si="17"/>
        <v>1435</v>
      </c>
      <c r="M28" s="50">
        <f t="shared" si="9"/>
        <v>3549.9999999999995</v>
      </c>
      <c r="N28" s="50">
        <f t="shared" si="11"/>
        <v>550</v>
      </c>
      <c r="O28" s="49">
        <f t="shared" si="12"/>
        <v>1520</v>
      </c>
      <c r="P28" s="50">
        <f t="shared" si="13"/>
        <v>3545.0000000000005</v>
      </c>
      <c r="Q28" s="50">
        <f t="shared" si="14"/>
        <v>2955</v>
      </c>
      <c r="R28" s="50">
        <f t="shared" si="18"/>
        <v>4834</v>
      </c>
      <c r="S28" s="50">
        <f t="shared" si="15"/>
        <v>7645</v>
      </c>
      <c r="T28" s="50">
        <f t="shared" si="16"/>
        <v>45166</v>
      </c>
      <c r="U28" s="53" t="s">
        <v>339</v>
      </c>
      <c r="V28" s="29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</row>
    <row r="29" spans="1:165" s="2" customFormat="1" ht="30" customHeight="1" x14ac:dyDescent="0.3">
      <c r="A29" s="72">
        <v>23</v>
      </c>
      <c r="B29" s="27" t="s">
        <v>294</v>
      </c>
      <c r="C29" s="72" t="s">
        <v>268</v>
      </c>
      <c r="D29" s="27" t="s">
        <v>283</v>
      </c>
      <c r="E29" s="27" t="s">
        <v>191</v>
      </c>
      <c r="F29" s="72" t="s">
        <v>251</v>
      </c>
      <c r="G29" s="84" t="s">
        <v>252</v>
      </c>
      <c r="H29" s="84" t="s">
        <v>252</v>
      </c>
      <c r="I29" s="50">
        <v>80000</v>
      </c>
      <c r="J29" s="49">
        <v>7400.87</v>
      </c>
      <c r="K29" s="50">
        <v>25</v>
      </c>
      <c r="L29" s="49">
        <f t="shared" si="17"/>
        <v>2296</v>
      </c>
      <c r="M29" s="50">
        <f t="shared" si="9"/>
        <v>5679.9999999999991</v>
      </c>
      <c r="N29" s="50">
        <f t="shared" si="11"/>
        <v>880.00000000000011</v>
      </c>
      <c r="O29" s="49">
        <f t="shared" si="12"/>
        <v>2432</v>
      </c>
      <c r="P29" s="50">
        <f t="shared" si="13"/>
        <v>5672</v>
      </c>
      <c r="Q29" s="50">
        <f t="shared" si="14"/>
        <v>4728</v>
      </c>
      <c r="R29" s="50">
        <f t="shared" si="18"/>
        <v>12153.869999999999</v>
      </c>
      <c r="S29" s="50">
        <f t="shared" si="15"/>
        <v>12232</v>
      </c>
      <c r="T29" s="50">
        <f t="shared" si="16"/>
        <v>67846.13</v>
      </c>
      <c r="U29" s="53" t="s">
        <v>339</v>
      </c>
      <c r="V29" s="29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</row>
    <row r="30" spans="1:165" s="2" customFormat="1" ht="30" customHeight="1" x14ac:dyDescent="0.3">
      <c r="A30" s="72">
        <v>24</v>
      </c>
      <c r="B30" s="27" t="s">
        <v>378</v>
      </c>
      <c r="C30" s="72" t="s">
        <v>269</v>
      </c>
      <c r="D30" s="27" t="s">
        <v>283</v>
      </c>
      <c r="E30" s="27" t="s">
        <v>293</v>
      </c>
      <c r="F30" s="72" t="s">
        <v>251</v>
      </c>
      <c r="G30" s="84" t="s">
        <v>252</v>
      </c>
      <c r="H30" s="84" t="s">
        <v>252</v>
      </c>
      <c r="I30" s="50">
        <v>45000</v>
      </c>
      <c r="J30" s="49">
        <v>891.01</v>
      </c>
      <c r="K30" s="50">
        <v>25</v>
      </c>
      <c r="L30" s="49">
        <f t="shared" si="17"/>
        <v>1291.5</v>
      </c>
      <c r="M30" s="50">
        <f t="shared" si="9"/>
        <v>3194.9999999999995</v>
      </c>
      <c r="N30" s="50">
        <f t="shared" si="11"/>
        <v>495.00000000000006</v>
      </c>
      <c r="O30" s="49">
        <f t="shared" si="12"/>
        <v>1368</v>
      </c>
      <c r="P30" s="50">
        <f t="shared" si="13"/>
        <v>3190.5</v>
      </c>
      <c r="Q30" s="50">
        <f t="shared" si="14"/>
        <v>2659.5</v>
      </c>
      <c r="R30" s="50">
        <f t="shared" si="18"/>
        <v>3575.51</v>
      </c>
      <c r="S30" s="50">
        <f t="shared" si="15"/>
        <v>6880.5</v>
      </c>
      <c r="T30" s="50">
        <f t="shared" si="16"/>
        <v>41424.49</v>
      </c>
      <c r="U30" s="53" t="s">
        <v>339</v>
      </c>
      <c r="V30" s="29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</row>
    <row r="31" spans="1:165" s="2" customFormat="1" ht="30" customHeight="1" x14ac:dyDescent="0.3">
      <c r="A31" s="72">
        <v>25</v>
      </c>
      <c r="B31" s="27" t="s">
        <v>277</v>
      </c>
      <c r="C31" s="72" t="s">
        <v>268</v>
      </c>
      <c r="D31" s="27" t="s">
        <v>193</v>
      </c>
      <c r="E31" s="27" t="s">
        <v>279</v>
      </c>
      <c r="F31" s="72" t="s">
        <v>251</v>
      </c>
      <c r="G31" s="84" t="s">
        <v>252</v>
      </c>
      <c r="H31" s="84" t="s">
        <v>252</v>
      </c>
      <c r="I31" s="50">
        <v>155000</v>
      </c>
      <c r="J31" s="49">
        <v>24185.01</v>
      </c>
      <c r="K31" s="50">
        <v>25</v>
      </c>
      <c r="L31" s="49">
        <f t="shared" si="17"/>
        <v>4448.5</v>
      </c>
      <c r="M31" s="50">
        <f>I31*7.1%</f>
        <v>11004.999999999998</v>
      </c>
      <c r="N31" s="50">
        <f>I31*1.1%</f>
        <v>1705.0000000000002</v>
      </c>
      <c r="O31" s="49">
        <f>I31*3.04%</f>
        <v>4712</v>
      </c>
      <c r="P31" s="50">
        <f>I31*7.09%</f>
        <v>10989.5</v>
      </c>
      <c r="Q31" s="50">
        <f>+L31+O31</f>
        <v>9160.5</v>
      </c>
      <c r="R31" s="50">
        <f>SUM(J31+K31+L31+O31)</f>
        <v>33370.509999999995</v>
      </c>
      <c r="S31" s="50">
        <f>SUM(M31+N31+P31)</f>
        <v>23699.5</v>
      </c>
      <c r="T31" s="50">
        <f>I31-R31</f>
        <v>121629.49</v>
      </c>
      <c r="U31" s="53" t="s">
        <v>339</v>
      </c>
      <c r="V31" s="29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</row>
    <row r="32" spans="1:165" s="2" customFormat="1" ht="30" customHeight="1" x14ac:dyDescent="0.3">
      <c r="A32" s="72">
        <v>26</v>
      </c>
      <c r="B32" s="27" t="s">
        <v>411</v>
      </c>
      <c r="C32" s="72" t="s">
        <v>269</v>
      </c>
      <c r="D32" s="27" t="s">
        <v>193</v>
      </c>
      <c r="E32" s="27" t="s">
        <v>410</v>
      </c>
      <c r="F32" s="72" t="s">
        <v>251</v>
      </c>
      <c r="G32" s="84" t="s">
        <v>252</v>
      </c>
      <c r="H32" s="84" t="s">
        <v>252</v>
      </c>
      <c r="I32" s="50">
        <v>60000</v>
      </c>
      <c r="J32" s="49">
        <v>3486.68</v>
      </c>
      <c r="K32" s="50">
        <v>25</v>
      </c>
      <c r="L32" s="49">
        <f t="shared" si="17"/>
        <v>1722</v>
      </c>
      <c r="M32" s="50">
        <f>I32*7.1%</f>
        <v>4260</v>
      </c>
      <c r="N32" s="50">
        <f>I32*1.1%</f>
        <v>660.00000000000011</v>
      </c>
      <c r="O32" s="49">
        <f>I32*3.04%</f>
        <v>1824</v>
      </c>
      <c r="P32" s="50">
        <f>I32*7.09%</f>
        <v>4254</v>
      </c>
      <c r="Q32" s="50">
        <f>+L32+O32</f>
        <v>3546</v>
      </c>
      <c r="R32" s="50">
        <f>SUM(J32+K32+L32+O32)</f>
        <v>7057.68</v>
      </c>
      <c r="S32" s="50">
        <f>SUM(M32+N32+P32)</f>
        <v>9174</v>
      </c>
      <c r="T32" s="50">
        <f>I32-R32</f>
        <v>52942.32</v>
      </c>
      <c r="U32" s="53" t="s">
        <v>339</v>
      </c>
      <c r="V32" s="29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</row>
    <row r="33" spans="1:165" s="2" customFormat="1" ht="30" customHeight="1" x14ac:dyDescent="0.3">
      <c r="A33" s="72">
        <v>27</v>
      </c>
      <c r="B33" s="27" t="s">
        <v>192</v>
      </c>
      <c r="C33" s="72" t="s">
        <v>269</v>
      </c>
      <c r="D33" s="27" t="s">
        <v>193</v>
      </c>
      <c r="E33" s="27" t="s">
        <v>231</v>
      </c>
      <c r="F33" s="72" t="s">
        <v>251</v>
      </c>
      <c r="G33" s="84" t="s">
        <v>252</v>
      </c>
      <c r="H33" s="84" t="s">
        <v>252</v>
      </c>
      <c r="I33" s="50">
        <v>40000</v>
      </c>
      <c r="J33" s="49">
        <v>442.65</v>
      </c>
      <c r="K33" s="50">
        <v>25</v>
      </c>
      <c r="L33" s="49">
        <f t="shared" si="17"/>
        <v>1148</v>
      </c>
      <c r="M33" s="50">
        <f t="shared" si="9"/>
        <v>2839.9999999999995</v>
      </c>
      <c r="N33" s="50">
        <f t="shared" si="11"/>
        <v>440.00000000000006</v>
      </c>
      <c r="O33" s="49">
        <f t="shared" si="12"/>
        <v>1216</v>
      </c>
      <c r="P33" s="50">
        <f t="shared" si="13"/>
        <v>2836</v>
      </c>
      <c r="Q33" s="50">
        <f t="shared" si="14"/>
        <v>2364</v>
      </c>
      <c r="R33" s="50">
        <f t="shared" si="18"/>
        <v>2831.65</v>
      </c>
      <c r="S33" s="50">
        <f t="shared" si="15"/>
        <v>6116</v>
      </c>
      <c r="T33" s="50">
        <f t="shared" si="16"/>
        <v>37168.35</v>
      </c>
      <c r="U33" s="53" t="s">
        <v>339</v>
      </c>
      <c r="V33" s="29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</row>
    <row r="34" spans="1:165" s="2" customFormat="1" ht="30" customHeight="1" x14ac:dyDescent="0.3">
      <c r="A34" s="72">
        <v>28</v>
      </c>
      <c r="B34" s="27" t="s">
        <v>280</v>
      </c>
      <c r="C34" s="72" t="s">
        <v>268</v>
      </c>
      <c r="D34" s="27" t="s">
        <v>193</v>
      </c>
      <c r="E34" s="27" t="s">
        <v>231</v>
      </c>
      <c r="F34" s="72" t="s">
        <v>251</v>
      </c>
      <c r="G34" s="84" t="s">
        <v>252</v>
      </c>
      <c r="H34" s="84" t="s">
        <v>252</v>
      </c>
      <c r="I34" s="50">
        <v>45000</v>
      </c>
      <c r="J34" s="49">
        <v>1148.33</v>
      </c>
      <c r="K34" s="50">
        <v>25</v>
      </c>
      <c r="L34" s="49">
        <f t="shared" si="17"/>
        <v>1291.5</v>
      </c>
      <c r="M34" s="50">
        <f>I34*7.1%</f>
        <v>3194.9999999999995</v>
      </c>
      <c r="N34" s="50">
        <f>I34*1.1%</f>
        <v>495.00000000000006</v>
      </c>
      <c r="O34" s="49">
        <f>I34*3.04%</f>
        <v>1368</v>
      </c>
      <c r="P34" s="50">
        <f>I34*7.09%</f>
        <v>3190.5</v>
      </c>
      <c r="Q34" s="50">
        <f>+L34+O34</f>
        <v>2659.5</v>
      </c>
      <c r="R34" s="50">
        <f>SUM(J34+K34+L34+O34)</f>
        <v>3832.83</v>
      </c>
      <c r="S34" s="50">
        <f>SUM(M34+N34+P34)</f>
        <v>6880.5</v>
      </c>
      <c r="T34" s="50">
        <f>I34-R34</f>
        <v>41167.17</v>
      </c>
      <c r="U34" s="53" t="s">
        <v>339</v>
      </c>
      <c r="V34" s="29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</row>
    <row r="35" spans="1:165" s="2" customFormat="1" ht="30" customHeight="1" x14ac:dyDescent="0.3">
      <c r="A35" s="72">
        <v>29</v>
      </c>
      <c r="B35" s="27" t="s">
        <v>379</v>
      </c>
      <c r="C35" s="72" t="s">
        <v>268</v>
      </c>
      <c r="D35" s="27" t="s">
        <v>193</v>
      </c>
      <c r="E35" s="27" t="s">
        <v>381</v>
      </c>
      <c r="F35" s="72" t="s">
        <v>251</v>
      </c>
      <c r="G35" s="84" t="s">
        <v>252</v>
      </c>
      <c r="H35" s="84" t="s">
        <v>252</v>
      </c>
      <c r="I35" s="50">
        <v>45000</v>
      </c>
      <c r="J35" s="49">
        <v>1148.33</v>
      </c>
      <c r="K35" s="50">
        <v>25</v>
      </c>
      <c r="L35" s="49">
        <f t="shared" ref="L35:L36" si="27">I35*2.87%</f>
        <v>1291.5</v>
      </c>
      <c r="M35" s="50">
        <f t="shared" ref="M35:M36" si="28">I35*7.1%</f>
        <v>3194.9999999999995</v>
      </c>
      <c r="N35" s="50">
        <f t="shared" ref="N35:N36" si="29">I35*1.1%</f>
        <v>495.00000000000006</v>
      </c>
      <c r="O35" s="49">
        <f t="shared" ref="O35:O36" si="30">I35*3.04%</f>
        <v>1368</v>
      </c>
      <c r="P35" s="50">
        <f t="shared" ref="P35:P36" si="31">I35*7.09%</f>
        <v>3190.5</v>
      </c>
      <c r="Q35" s="50">
        <f t="shared" ref="Q35:Q36" si="32">+L35+O35</f>
        <v>2659.5</v>
      </c>
      <c r="R35" s="50">
        <f t="shared" ref="R35:R36" si="33">SUM(J35+K35+L35+O35)</f>
        <v>3832.83</v>
      </c>
      <c r="S35" s="50">
        <f t="shared" ref="S35:S36" si="34">SUM(M35+N35+P35)</f>
        <v>6880.5</v>
      </c>
      <c r="T35" s="50">
        <f t="shared" ref="T35:T36" si="35">I35-R35</f>
        <v>41167.17</v>
      </c>
      <c r="U35" s="53" t="s">
        <v>339</v>
      </c>
      <c r="V35" s="29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</row>
    <row r="36" spans="1:165" s="2" customFormat="1" ht="30" customHeight="1" x14ac:dyDescent="0.3">
      <c r="A36" s="72">
        <v>30</v>
      </c>
      <c r="B36" s="27" t="s">
        <v>380</v>
      </c>
      <c r="C36" s="72" t="s">
        <v>268</v>
      </c>
      <c r="D36" s="27" t="s">
        <v>193</v>
      </c>
      <c r="E36" s="27" t="s">
        <v>231</v>
      </c>
      <c r="F36" s="72" t="s">
        <v>251</v>
      </c>
      <c r="G36" s="84" t="s">
        <v>252</v>
      </c>
      <c r="H36" s="84" t="s">
        <v>252</v>
      </c>
      <c r="I36" s="50">
        <v>45000</v>
      </c>
      <c r="J36" s="49">
        <v>1148.33</v>
      </c>
      <c r="K36" s="50">
        <v>25</v>
      </c>
      <c r="L36" s="49">
        <f t="shared" si="27"/>
        <v>1291.5</v>
      </c>
      <c r="M36" s="50">
        <f t="shared" si="28"/>
        <v>3194.9999999999995</v>
      </c>
      <c r="N36" s="50">
        <f t="shared" si="29"/>
        <v>495.00000000000006</v>
      </c>
      <c r="O36" s="49">
        <f t="shared" si="30"/>
        <v>1368</v>
      </c>
      <c r="P36" s="50">
        <f t="shared" si="31"/>
        <v>3190.5</v>
      </c>
      <c r="Q36" s="50">
        <f t="shared" si="32"/>
        <v>2659.5</v>
      </c>
      <c r="R36" s="50">
        <f t="shared" si="33"/>
        <v>3832.83</v>
      </c>
      <c r="S36" s="50">
        <f t="shared" si="34"/>
        <v>6880.5</v>
      </c>
      <c r="T36" s="50">
        <f t="shared" si="35"/>
        <v>41167.17</v>
      </c>
      <c r="U36" s="53" t="s">
        <v>339</v>
      </c>
      <c r="V36" s="29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</row>
    <row r="37" spans="1:165" s="2" customFormat="1" ht="30" customHeight="1" x14ac:dyDescent="0.3">
      <c r="A37" s="72">
        <v>31</v>
      </c>
      <c r="B37" s="27" t="s">
        <v>186</v>
      </c>
      <c r="C37" s="72" t="s">
        <v>269</v>
      </c>
      <c r="D37" s="27" t="s">
        <v>187</v>
      </c>
      <c r="E37" s="27" t="s">
        <v>19</v>
      </c>
      <c r="F37" s="72" t="s">
        <v>251</v>
      </c>
      <c r="G37" s="84" t="s">
        <v>252</v>
      </c>
      <c r="H37" s="84" t="s">
        <v>252</v>
      </c>
      <c r="I37" s="50">
        <v>100000</v>
      </c>
      <c r="J37" s="49">
        <v>11247.64</v>
      </c>
      <c r="K37" s="50">
        <v>25</v>
      </c>
      <c r="L37" s="49">
        <f t="shared" si="17"/>
        <v>2870</v>
      </c>
      <c r="M37" s="50">
        <f t="shared" si="9"/>
        <v>7099.9999999999991</v>
      </c>
      <c r="N37" s="50">
        <f t="shared" si="11"/>
        <v>1100</v>
      </c>
      <c r="O37" s="49">
        <f t="shared" si="12"/>
        <v>3040</v>
      </c>
      <c r="P37" s="50">
        <f t="shared" si="13"/>
        <v>7090.0000000000009</v>
      </c>
      <c r="Q37" s="50">
        <f t="shared" si="14"/>
        <v>5910</v>
      </c>
      <c r="R37" s="50">
        <f t="shared" si="18"/>
        <v>17182.64</v>
      </c>
      <c r="S37" s="50">
        <f t="shared" si="15"/>
        <v>15290</v>
      </c>
      <c r="T37" s="50">
        <f t="shared" si="16"/>
        <v>82817.36</v>
      </c>
      <c r="U37" s="53" t="s">
        <v>339</v>
      </c>
      <c r="V37" s="29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</row>
    <row r="38" spans="1:165" s="2" customFormat="1" ht="30" customHeight="1" x14ac:dyDescent="0.3">
      <c r="A38" s="72">
        <v>32</v>
      </c>
      <c r="B38" s="27" t="s">
        <v>337</v>
      </c>
      <c r="C38" s="72" t="s">
        <v>269</v>
      </c>
      <c r="D38" s="27" t="s">
        <v>187</v>
      </c>
      <c r="E38" s="27" t="s">
        <v>293</v>
      </c>
      <c r="F38" s="72" t="s">
        <v>251</v>
      </c>
      <c r="G38" s="84" t="s">
        <v>252</v>
      </c>
      <c r="H38" s="84" t="s">
        <v>252</v>
      </c>
      <c r="I38" s="50">
        <v>61000</v>
      </c>
      <c r="J38" s="49">
        <v>3331.76</v>
      </c>
      <c r="K38" s="50">
        <v>25</v>
      </c>
      <c r="L38" s="49">
        <f>I38*2.87%</f>
        <v>1750.7</v>
      </c>
      <c r="M38" s="50">
        <f>I38*7.1%</f>
        <v>4331</v>
      </c>
      <c r="N38" s="50">
        <f>I38*1.1%</f>
        <v>671.00000000000011</v>
      </c>
      <c r="O38" s="49">
        <f>I38*3.04%</f>
        <v>1854.4</v>
      </c>
      <c r="P38" s="50">
        <f>I38*7.09%</f>
        <v>4324.9000000000005</v>
      </c>
      <c r="Q38" s="50">
        <f>+L38+O38</f>
        <v>3605.1000000000004</v>
      </c>
      <c r="R38" s="50">
        <f>SUM(J38+K38+L38+O38)</f>
        <v>6961.8600000000006</v>
      </c>
      <c r="S38" s="50">
        <f>SUM(M38+N38+P38)</f>
        <v>9326.9000000000015</v>
      </c>
      <c r="T38" s="50">
        <f>I38-R38</f>
        <v>54038.14</v>
      </c>
      <c r="U38" s="53" t="s">
        <v>339</v>
      </c>
      <c r="V38" s="29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</row>
    <row r="39" spans="1:165" s="2" customFormat="1" ht="30" customHeight="1" x14ac:dyDescent="0.3">
      <c r="A39" s="72">
        <v>33</v>
      </c>
      <c r="B39" s="27" t="s">
        <v>22</v>
      </c>
      <c r="C39" s="72" t="s">
        <v>269</v>
      </c>
      <c r="D39" s="27" t="s">
        <v>44</v>
      </c>
      <c r="E39" s="27" t="s">
        <v>25</v>
      </c>
      <c r="F39" s="72" t="s">
        <v>251</v>
      </c>
      <c r="G39" s="84" t="s">
        <v>252</v>
      </c>
      <c r="H39" s="84" t="s">
        <v>252</v>
      </c>
      <c r="I39" s="50">
        <v>155000</v>
      </c>
      <c r="J39" s="49">
        <v>25042.74</v>
      </c>
      <c r="K39" s="50">
        <v>25</v>
      </c>
      <c r="L39" s="49">
        <f t="shared" si="17"/>
        <v>4448.5</v>
      </c>
      <c r="M39" s="50">
        <f t="shared" si="9"/>
        <v>11004.999999999998</v>
      </c>
      <c r="N39" s="50">
        <f t="shared" si="11"/>
        <v>1705.0000000000002</v>
      </c>
      <c r="O39" s="49">
        <f t="shared" si="12"/>
        <v>4712</v>
      </c>
      <c r="P39" s="50">
        <f t="shared" si="13"/>
        <v>10989.5</v>
      </c>
      <c r="Q39" s="50">
        <f t="shared" si="14"/>
        <v>9160.5</v>
      </c>
      <c r="R39" s="50">
        <f t="shared" si="18"/>
        <v>34228.240000000005</v>
      </c>
      <c r="S39" s="50">
        <f t="shared" si="15"/>
        <v>23699.5</v>
      </c>
      <c r="T39" s="50">
        <f t="shared" si="16"/>
        <v>120771.76</v>
      </c>
      <c r="U39" s="53" t="s">
        <v>339</v>
      </c>
      <c r="V39" s="29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</row>
    <row r="40" spans="1:165" s="2" customFormat="1" ht="30" customHeight="1" x14ac:dyDescent="0.3">
      <c r="A40" s="72">
        <v>34</v>
      </c>
      <c r="B40" s="27" t="s">
        <v>382</v>
      </c>
      <c r="C40" s="72" t="s">
        <v>269</v>
      </c>
      <c r="D40" s="27" t="s">
        <v>170</v>
      </c>
      <c r="E40" s="27" t="s">
        <v>383</v>
      </c>
      <c r="F40" s="72" t="s">
        <v>251</v>
      </c>
      <c r="G40" s="84" t="s">
        <v>252</v>
      </c>
      <c r="H40" s="84" t="s">
        <v>252</v>
      </c>
      <c r="I40" s="50">
        <v>45000</v>
      </c>
      <c r="J40" s="49">
        <v>1148.33</v>
      </c>
      <c r="K40" s="50">
        <v>25</v>
      </c>
      <c r="L40" s="49">
        <f t="shared" ref="L40" si="36">I40*2.87%</f>
        <v>1291.5</v>
      </c>
      <c r="M40" s="50">
        <f>I40*7.1%</f>
        <v>3194.9999999999995</v>
      </c>
      <c r="N40" s="50">
        <f>I40*1.1%</f>
        <v>495.00000000000006</v>
      </c>
      <c r="O40" s="49">
        <f>I40*3.04%</f>
        <v>1368</v>
      </c>
      <c r="P40" s="50">
        <f>I40*7.09%</f>
        <v>3190.5</v>
      </c>
      <c r="Q40" s="50">
        <f>+L40+O40</f>
        <v>2659.5</v>
      </c>
      <c r="R40" s="50">
        <f>SUM(J40+K40+L40+O40)</f>
        <v>3832.83</v>
      </c>
      <c r="S40" s="50">
        <f>SUM(M40+N40+P40)</f>
        <v>6880.5</v>
      </c>
      <c r="T40" s="50">
        <f>I40-R40</f>
        <v>41167.17</v>
      </c>
      <c r="U40" s="53" t="s">
        <v>339</v>
      </c>
      <c r="V40" s="29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</row>
    <row r="41" spans="1:165" s="40" customFormat="1" ht="30" customHeight="1" x14ac:dyDescent="0.3">
      <c r="A41" s="72">
        <v>35</v>
      </c>
      <c r="B41" s="27" t="s">
        <v>43</v>
      </c>
      <c r="C41" s="72" t="s">
        <v>269</v>
      </c>
      <c r="D41" s="27" t="s">
        <v>42</v>
      </c>
      <c r="E41" s="27" t="s">
        <v>403</v>
      </c>
      <c r="F41" s="72" t="s">
        <v>251</v>
      </c>
      <c r="G41" s="84" t="s">
        <v>252</v>
      </c>
      <c r="H41" s="84" t="s">
        <v>252</v>
      </c>
      <c r="I41" s="50">
        <v>110000</v>
      </c>
      <c r="J41" s="49">
        <v>14028.75</v>
      </c>
      <c r="K41" s="50">
        <v>25</v>
      </c>
      <c r="L41" s="49">
        <f t="shared" si="17"/>
        <v>3157</v>
      </c>
      <c r="M41" s="50">
        <f t="shared" si="9"/>
        <v>7809.9999999999991</v>
      </c>
      <c r="N41" s="50">
        <f t="shared" si="11"/>
        <v>1210.0000000000002</v>
      </c>
      <c r="O41" s="49">
        <f t="shared" si="12"/>
        <v>3344</v>
      </c>
      <c r="P41" s="50">
        <f t="shared" si="13"/>
        <v>7799.0000000000009</v>
      </c>
      <c r="Q41" s="50">
        <f t="shared" si="14"/>
        <v>6501</v>
      </c>
      <c r="R41" s="50">
        <f t="shared" si="18"/>
        <v>20554.75</v>
      </c>
      <c r="S41" s="50">
        <f t="shared" si="15"/>
        <v>16819</v>
      </c>
      <c r="T41" s="50">
        <f t="shared" si="16"/>
        <v>89445.25</v>
      </c>
      <c r="U41" s="53" t="s">
        <v>339</v>
      </c>
      <c r="V41" s="29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</row>
    <row r="42" spans="1:165" s="2" customFormat="1" ht="30" customHeight="1" x14ac:dyDescent="0.3">
      <c r="A42" s="72">
        <v>36</v>
      </c>
      <c r="B42" s="27" t="s">
        <v>358</v>
      </c>
      <c r="C42" s="72" t="s">
        <v>268</v>
      </c>
      <c r="D42" s="27" t="s">
        <v>42</v>
      </c>
      <c r="E42" s="27" t="s">
        <v>357</v>
      </c>
      <c r="F42" s="72" t="s">
        <v>251</v>
      </c>
      <c r="G42" s="84" t="s">
        <v>252</v>
      </c>
      <c r="H42" s="84" t="s">
        <v>252</v>
      </c>
      <c r="I42" s="50">
        <v>61000</v>
      </c>
      <c r="J42" s="49">
        <v>3674.86</v>
      </c>
      <c r="K42" s="50">
        <v>25</v>
      </c>
      <c r="L42" s="49">
        <f t="shared" si="17"/>
        <v>1750.7</v>
      </c>
      <c r="M42" s="50">
        <f t="shared" si="9"/>
        <v>4331</v>
      </c>
      <c r="N42" s="50">
        <f t="shared" si="11"/>
        <v>671.00000000000011</v>
      </c>
      <c r="O42" s="49">
        <f t="shared" si="12"/>
        <v>1854.4</v>
      </c>
      <c r="P42" s="50">
        <f t="shared" si="13"/>
        <v>4324.9000000000005</v>
      </c>
      <c r="Q42" s="50">
        <f t="shared" si="14"/>
        <v>3605.1000000000004</v>
      </c>
      <c r="R42" s="50">
        <f t="shared" si="18"/>
        <v>7304.9600000000009</v>
      </c>
      <c r="S42" s="50">
        <f t="shared" si="15"/>
        <v>9326.9000000000015</v>
      </c>
      <c r="T42" s="50">
        <f t="shared" si="16"/>
        <v>53695.040000000001</v>
      </c>
      <c r="U42" s="53" t="s">
        <v>339</v>
      </c>
      <c r="V42" s="29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</row>
    <row r="43" spans="1:165" s="2" customFormat="1" ht="30" customHeight="1" x14ac:dyDescent="0.3">
      <c r="A43" s="72">
        <v>37</v>
      </c>
      <c r="B43" s="27" t="s">
        <v>356</v>
      </c>
      <c r="C43" s="72" t="s">
        <v>269</v>
      </c>
      <c r="D43" s="27" t="s">
        <v>365</v>
      </c>
      <c r="E43" s="27" t="s">
        <v>355</v>
      </c>
      <c r="F43" s="72" t="s">
        <v>251</v>
      </c>
      <c r="G43" s="84" t="s">
        <v>252</v>
      </c>
      <c r="H43" s="84" t="s">
        <v>252</v>
      </c>
      <c r="I43" s="50">
        <v>35000</v>
      </c>
      <c r="J43" s="49">
        <v>0</v>
      </c>
      <c r="K43" s="50">
        <v>25</v>
      </c>
      <c r="L43" s="49">
        <f t="shared" ref="L43" si="37">I43*2.87%</f>
        <v>1004.5</v>
      </c>
      <c r="M43" s="50">
        <f>I43*7.1%</f>
        <v>2485</v>
      </c>
      <c r="N43" s="50">
        <f>I43*1.1%</f>
        <v>385.00000000000006</v>
      </c>
      <c r="O43" s="49">
        <f>I43*3.04%</f>
        <v>1064</v>
      </c>
      <c r="P43" s="50">
        <f>I43*7.09%</f>
        <v>2481.5</v>
      </c>
      <c r="Q43" s="50">
        <f>+L43+O43</f>
        <v>2068.5</v>
      </c>
      <c r="R43" s="50">
        <f>SUM(J43+K43+L43+O43)</f>
        <v>2093.5</v>
      </c>
      <c r="S43" s="50">
        <f>SUM(M43+N43+P43)</f>
        <v>5351.5</v>
      </c>
      <c r="T43" s="50">
        <f>I43-R43</f>
        <v>32906.5</v>
      </c>
      <c r="U43" s="53" t="s">
        <v>339</v>
      </c>
      <c r="V43" s="29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</row>
    <row r="44" spans="1:165" s="2" customFormat="1" ht="30" customHeight="1" x14ac:dyDescent="0.3">
      <c r="A44" s="72">
        <v>38</v>
      </c>
      <c r="B44" s="27" t="s">
        <v>190</v>
      </c>
      <c r="C44" s="72" t="s">
        <v>268</v>
      </c>
      <c r="D44" s="27" t="s">
        <v>148</v>
      </c>
      <c r="E44" s="27" t="s">
        <v>191</v>
      </c>
      <c r="F44" s="72" t="s">
        <v>251</v>
      </c>
      <c r="G44" s="84" t="s">
        <v>252</v>
      </c>
      <c r="H44" s="84" t="s">
        <v>252</v>
      </c>
      <c r="I44" s="50">
        <v>100000</v>
      </c>
      <c r="J44" s="49">
        <v>12105.37</v>
      </c>
      <c r="K44" s="50">
        <v>25</v>
      </c>
      <c r="L44" s="49">
        <f t="shared" si="17"/>
        <v>2870</v>
      </c>
      <c r="M44" s="50">
        <f t="shared" si="9"/>
        <v>7099.9999999999991</v>
      </c>
      <c r="N44" s="50">
        <f t="shared" si="11"/>
        <v>1100</v>
      </c>
      <c r="O44" s="49">
        <f t="shared" si="12"/>
        <v>3040</v>
      </c>
      <c r="P44" s="50">
        <f t="shared" si="13"/>
        <v>7090.0000000000009</v>
      </c>
      <c r="Q44" s="50">
        <f t="shared" si="14"/>
        <v>5910</v>
      </c>
      <c r="R44" s="50">
        <f t="shared" si="18"/>
        <v>18040.370000000003</v>
      </c>
      <c r="S44" s="50">
        <f t="shared" si="15"/>
        <v>15290</v>
      </c>
      <c r="T44" s="50">
        <f t="shared" si="16"/>
        <v>81959.63</v>
      </c>
      <c r="U44" s="53" t="s">
        <v>339</v>
      </c>
      <c r="V44" s="29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</row>
    <row r="45" spans="1:165" s="2" customFormat="1" ht="30" customHeight="1" x14ac:dyDescent="0.3">
      <c r="A45" s="72">
        <v>39</v>
      </c>
      <c r="B45" s="27" t="s">
        <v>305</v>
      </c>
      <c r="C45" s="72" t="s">
        <v>268</v>
      </c>
      <c r="D45" s="27" t="s">
        <v>148</v>
      </c>
      <c r="E45" s="27" t="s">
        <v>306</v>
      </c>
      <c r="F45" s="72" t="s">
        <v>251</v>
      </c>
      <c r="G45" s="84" t="s">
        <v>252</v>
      </c>
      <c r="H45" s="84" t="s">
        <v>252</v>
      </c>
      <c r="I45" s="50">
        <v>25000</v>
      </c>
      <c r="J45" s="49">
        <v>0</v>
      </c>
      <c r="K45" s="50">
        <v>25</v>
      </c>
      <c r="L45" s="49">
        <f t="shared" ref="L45" si="38">I45*2.87%</f>
        <v>717.5</v>
      </c>
      <c r="M45" s="50">
        <f t="shared" ref="M45" si="39">I45*7.1%</f>
        <v>1774.9999999999998</v>
      </c>
      <c r="N45" s="50">
        <f t="shared" ref="N45" si="40">I45*1.1%</f>
        <v>275</v>
      </c>
      <c r="O45" s="49">
        <f t="shared" ref="O45" si="41">I45*3.04%</f>
        <v>760</v>
      </c>
      <c r="P45" s="50">
        <f t="shared" ref="P45" si="42">I45*7.09%</f>
        <v>1772.5000000000002</v>
      </c>
      <c r="Q45" s="50">
        <f t="shared" ref="Q45" si="43">+L45+O45</f>
        <v>1477.5</v>
      </c>
      <c r="R45" s="50">
        <f t="shared" ref="R45" si="44">SUM(J45+K45+L45+O45)</f>
        <v>1502.5</v>
      </c>
      <c r="S45" s="50">
        <f t="shared" ref="S45" si="45">SUM(M45+N45+P45)</f>
        <v>3822.5</v>
      </c>
      <c r="T45" s="50">
        <f t="shared" ref="T45" si="46">I45-R45</f>
        <v>23497.5</v>
      </c>
      <c r="U45" s="53" t="s">
        <v>339</v>
      </c>
      <c r="V45" s="29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</row>
    <row r="46" spans="1:165" s="2" customFormat="1" ht="30" customHeight="1" x14ac:dyDescent="0.3">
      <c r="A46" s="72">
        <v>40</v>
      </c>
      <c r="B46" s="27" t="s">
        <v>41</v>
      </c>
      <c r="C46" s="72" t="s">
        <v>268</v>
      </c>
      <c r="D46" s="27" t="s">
        <v>40</v>
      </c>
      <c r="E46" s="27" t="s">
        <v>19</v>
      </c>
      <c r="F46" s="72" t="s">
        <v>251</v>
      </c>
      <c r="G46" s="84" t="s">
        <v>252</v>
      </c>
      <c r="H46" s="84" t="s">
        <v>252</v>
      </c>
      <c r="I46" s="50">
        <v>90000</v>
      </c>
      <c r="J46" s="49">
        <f>8895.39+0.29</f>
        <v>8895.68</v>
      </c>
      <c r="K46" s="50">
        <v>25</v>
      </c>
      <c r="L46" s="49">
        <f t="shared" si="17"/>
        <v>2583</v>
      </c>
      <c r="M46" s="50">
        <f t="shared" si="9"/>
        <v>6389.9999999999991</v>
      </c>
      <c r="N46" s="50">
        <f t="shared" si="11"/>
        <v>990.00000000000011</v>
      </c>
      <c r="O46" s="49">
        <f t="shared" si="12"/>
        <v>2736</v>
      </c>
      <c r="P46" s="50">
        <f t="shared" si="13"/>
        <v>6381</v>
      </c>
      <c r="Q46" s="50">
        <f t="shared" si="14"/>
        <v>5319</v>
      </c>
      <c r="R46" s="50">
        <f t="shared" si="18"/>
        <v>14239.68</v>
      </c>
      <c r="S46" s="50">
        <f t="shared" si="15"/>
        <v>13761</v>
      </c>
      <c r="T46" s="50">
        <f t="shared" si="16"/>
        <v>75760.320000000007</v>
      </c>
      <c r="U46" s="53" t="s">
        <v>339</v>
      </c>
      <c r="V46" s="29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</row>
    <row r="47" spans="1:165" s="2" customFormat="1" ht="30" customHeight="1" x14ac:dyDescent="0.3">
      <c r="A47" s="72">
        <v>41</v>
      </c>
      <c r="B47" s="27" t="s">
        <v>334</v>
      </c>
      <c r="C47" s="72" t="s">
        <v>268</v>
      </c>
      <c r="D47" s="27" t="s">
        <v>40</v>
      </c>
      <c r="E47" s="27" t="s">
        <v>335</v>
      </c>
      <c r="F47" s="72" t="s">
        <v>251</v>
      </c>
      <c r="G47" s="84" t="s">
        <v>252</v>
      </c>
      <c r="H47" s="84" t="s">
        <v>252</v>
      </c>
      <c r="I47" s="50">
        <v>50000</v>
      </c>
      <c r="J47" s="49">
        <v>1854</v>
      </c>
      <c r="K47" s="50">
        <v>25</v>
      </c>
      <c r="L47" s="49">
        <f>I47*2.87%</f>
        <v>1435</v>
      </c>
      <c r="M47" s="50">
        <f>I47*7.1%</f>
        <v>3549.9999999999995</v>
      </c>
      <c r="N47" s="50">
        <f>I47*1.1%</f>
        <v>550</v>
      </c>
      <c r="O47" s="49">
        <f>I47*3.04%</f>
        <v>1520</v>
      </c>
      <c r="P47" s="50">
        <f>I47*7.09%</f>
        <v>3545.0000000000005</v>
      </c>
      <c r="Q47" s="50">
        <f>+L47+O47</f>
        <v>2955</v>
      </c>
      <c r="R47" s="50">
        <f>SUM(J47+K47+L47+O47)</f>
        <v>4834</v>
      </c>
      <c r="S47" s="50">
        <f>SUM(M47+N47+P47)</f>
        <v>7645</v>
      </c>
      <c r="T47" s="50">
        <f>I47-R47</f>
        <v>45166</v>
      </c>
      <c r="U47" s="53" t="s">
        <v>339</v>
      </c>
      <c r="V47" s="29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</row>
    <row r="48" spans="1:165" s="2" customFormat="1" ht="30" customHeight="1" x14ac:dyDescent="0.3">
      <c r="A48" s="72">
        <v>42</v>
      </c>
      <c r="B48" s="27" t="s">
        <v>375</v>
      </c>
      <c r="C48" s="72" t="s">
        <v>268</v>
      </c>
      <c r="D48" s="27" t="s">
        <v>40</v>
      </c>
      <c r="E48" s="27" t="s">
        <v>376</v>
      </c>
      <c r="F48" s="72" t="s">
        <v>251</v>
      </c>
      <c r="G48" s="84" t="s">
        <v>252</v>
      </c>
      <c r="H48" s="84" t="s">
        <v>252</v>
      </c>
      <c r="I48" s="50">
        <v>35000</v>
      </c>
      <c r="J48" s="49">
        <v>0</v>
      </c>
      <c r="K48" s="50">
        <v>25</v>
      </c>
      <c r="L48" s="49">
        <f>I48*2.87%</f>
        <v>1004.5</v>
      </c>
      <c r="M48" s="50">
        <f>I48*7.1%</f>
        <v>2485</v>
      </c>
      <c r="N48" s="50">
        <f>I48*1.1%</f>
        <v>385.00000000000006</v>
      </c>
      <c r="O48" s="49">
        <f>I48*3.04%</f>
        <v>1064</v>
      </c>
      <c r="P48" s="50">
        <f>I48*7.09%</f>
        <v>2481.5</v>
      </c>
      <c r="Q48" s="50">
        <f>+L48+O48</f>
        <v>2068.5</v>
      </c>
      <c r="R48" s="50">
        <f>SUM(J48+K48+L48+O48)</f>
        <v>2093.5</v>
      </c>
      <c r="S48" s="50">
        <f>SUM(M48+N48+P48)</f>
        <v>5351.5</v>
      </c>
      <c r="T48" s="50">
        <f>I48-R48</f>
        <v>32906.5</v>
      </c>
      <c r="U48" s="53" t="s">
        <v>339</v>
      </c>
      <c r="V48" s="29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</row>
    <row r="49" spans="1:165" s="40" customFormat="1" ht="30" customHeight="1" x14ac:dyDescent="0.3">
      <c r="A49" s="72">
        <v>43</v>
      </c>
      <c r="B49" s="27" t="s">
        <v>37</v>
      </c>
      <c r="C49" s="72" t="s">
        <v>269</v>
      </c>
      <c r="D49" s="27" t="s">
        <v>229</v>
      </c>
      <c r="E49" s="27" t="s">
        <v>400</v>
      </c>
      <c r="F49" s="72" t="s">
        <v>251</v>
      </c>
      <c r="G49" s="84" t="s">
        <v>252</v>
      </c>
      <c r="H49" s="84" t="s">
        <v>252</v>
      </c>
      <c r="I49" s="50">
        <v>155000</v>
      </c>
      <c r="J49" s="49">
        <v>25042.74</v>
      </c>
      <c r="K49" s="50">
        <v>25</v>
      </c>
      <c r="L49" s="49">
        <f t="shared" si="17"/>
        <v>4448.5</v>
      </c>
      <c r="M49" s="50">
        <f t="shared" si="9"/>
        <v>11004.999999999998</v>
      </c>
      <c r="N49" s="50">
        <f t="shared" si="11"/>
        <v>1705.0000000000002</v>
      </c>
      <c r="O49" s="49">
        <f t="shared" si="12"/>
        <v>4712</v>
      </c>
      <c r="P49" s="50">
        <f t="shared" si="13"/>
        <v>10989.5</v>
      </c>
      <c r="Q49" s="50">
        <f t="shared" si="14"/>
        <v>9160.5</v>
      </c>
      <c r="R49" s="50">
        <f t="shared" si="18"/>
        <v>34228.240000000005</v>
      </c>
      <c r="S49" s="50">
        <f t="shared" si="15"/>
        <v>23699.5</v>
      </c>
      <c r="T49" s="50">
        <f t="shared" si="16"/>
        <v>120771.76</v>
      </c>
      <c r="U49" s="53" t="s">
        <v>339</v>
      </c>
      <c r="V49" s="29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</row>
    <row r="50" spans="1:165" s="19" customFormat="1" ht="30" customHeight="1" x14ac:dyDescent="0.3">
      <c r="A50" s="72">
        <v>44</v>
      </c>
      <c r="B50" s="27" t="s">
        <v>256</v>
      </c>
      <c r="C50" s="72" t="s">
        <v>269</v>
      </c>
      <c r="D50" s="27" t="s">
        <v>229</v>
      </c>
      <c r="E50" s="27" t="s">
        <v>230</v>
      </c>
      <c r="F50" s="72" t="s">
        <v>251</v>
      </c>
      <c r="G50" s="84" t="s">
        <v>252</v>
      </c>
      <c r="H50" s="84" t="s">
        <v>252</v>
      </c>
      <c r="I50" s="50">
        <v>80000</v>
      </c>
      <c r="J50" s="49">
        <v>7400.87</v>
      </c>
      <c r="K50" s="50">
        <v>25</v>
      </c>
      <c r="L50" s="49">
        <f t="shared" si="17"/>
        <v>2296</v>
      </c>
      <c r="M50" s="50">
        <f t="shared" si="9"/>
        <v>5679.9999999999991</v>
      </c>
      <c r="N50" s="50">
        <f t="shared" si="11"/>
        <v>880.00000000000011</v>
      </c>
      <c r="O50" s="49">
        <f t="shared" si="12"/>
        <v>2432</v>
      </c>
      <c r="P50" s="50">
        <f t="shared" si="13"/>
        <v>5672</v>
      </c>
      <c r="Q50" s="50">
        <f t="shared" si="14"/>
        <v>4728</v>
      </c>
      <c r="R50" s="50">
        <f t="shared" ref="R50:R55" si="47">SUM(J50+K50+L50+O50)</f>
        <v>12153.869999999999</v>
      </c>
      <c r="S50" s="50">
        <f t="shared" si="15"/>
        <v>12232</v>
      </c>
      <c r="T50" s="50">
        <f t="shared" si="16"/>
        <v>67846.13</v>
      </c>
      <c r="U50" s="53" t="s">
        <v>339</v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</row>
    <row r="51" spans="1:165" s="14" customFormat="1" ht="30" customHeight="1" x14ac:dyDescent="0.3">
      <c r="A51" s="72">
        <v>45</v>
      </c>
      <c r="B51" s="27" t="s">
        <v>407</v>
      </c>
      <c r="C51" s="72" t="s">
        <v>269</v>
      </c>
      <c r="D51" s="27" t="s">
        <v>354</v>
      </c>
      <c r="E51" s="27" t="s">
        <v>230</v>
      </c>
      <c r="F51" s="72" t="s">
        <v>251</v>
      </c>
      <c r="G51" s="84" t="s">
        <v>252</v>
      </c>
      <c r="H51" s="84" t="s">
        <v>252</v>
      </c>
      <c r="I51" s="50">
        <v>61000</v>
      </c>
      <c r="J51" s="49">
        <v>3674.86</v>
      </c>
      <c r="K51" s="50">
        <v>25</v>
      </c>
      <c r="L51" s="49">
        <f t="shared" si="17"/>
        <v>1750.7</v>
      </c>
      <c r="M51" s="50">
        <f t="shared" si="9"/>
        <v>4331</v>
      </c>
      <c r="N51" s="50">
        <f t="shared" si="11"/>
        <v>671.00000000000011</v>
      </c>
      <c r="O51" s="49">
        <f t="shared" si="12"/>
        <v>1854.4</v>
      </c>
      <c r="P51" s="50">
        <f t="shared" si="13"/>
        <v>4324.9000000000005</v>
      </c>
      <c r="Q51" s="50">
        <f t="shared" si="14"/>
        <v>3605.1000000000004</v>
      </c>
      <c r="R51" s="50">
        <f t="shared" si="47"/>
        <v>7304.9600000000009</v>
      </c>
      <c r="S51" s="50">
        <f t="shared" si="15"/>
        <v>9326.9000000000015</v>
      </c>
      <c r="T51" s="50">
        <f t="shared" si="16"/>
        <v>53695.040000000001</v>
      </c>
      <c r="U51" s="53" t="s">
        <v>339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</row>
    <row r="52" spans="1:165" s="14" customFormat="1" ht="30" customHeight="1" x14ac:dyDescent="0.3">
      <c r="A52" s="72">
        <v>46</v>
      </c>
      <c r="B52" s="27" t="s">
        <v>385</v>
      </c>
      <c r="C52" s="72" t="s">
        <v>269</v>
      </c>
      <c r="D52" s="27" t="s">
        <v>354</v>
      </c>
      <c r="E52" s="27" t="s">
        <v>321</v>
      </c>
      <c r="F52" s="72" t="s">
        <v>251</v>
      </c>
      <c r="G52" s="84" t="s">
        <v>252</v>
      </c>
      <c r="H52" s="84" t="s">
        <v>252</v>
      </c>
      <c r="I52" s="50">
        <v>40000</v>
      </c>
      <c r="J52" s="49">
        <v>185.33</v>
      </c>
      <c r="K52" s="50">
        <v>25</v>
      </c>
      <c r="L52" s="49">
        <f t="shared" si="17"/>
        <v>1148</v>
      </c>
      <c r="M52" s="50">
        <f t="shared" si="9"/>
        <v>2839.9999999999995</v>
      </c>
      <c r="N52" s="50">
        <f t="shared" si="11"/>
        <v>440.00000000000006</v>
      </c>
      <c r="O52" s="49">
        <f t="shared" ref="O52:O73" si="48">I52*3.04%</f>
        <v>1216</v>
      </c>
      <c r="P52" s="50">
        <f t="shared" si="13"/>
        <v>2836</v>
      </c>
      <c r="Q52" s="50">
        <f t="shared" si="14"/>
        <v>2364</v>
      </c>
      <c r="R52" s="50">
        <f t="shared" si="47"/>
        <v>2574.33</v>
      </c>
      <c r="S52" s="50">
        <f t="shared" si="15"/>
        <v>6116</v>
      </c>
      <c r="T52" s="50">
        <f t="shared" si="16"/>
        <v>37425.67</v>
      </c>
      <c r="U52" s="53" t="s">
        <v>339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</row>
    <row r="53" spans="1:165" s="2" customFormat="1" ht="30" customHeight="1" x14ac:dyDescent="0.3">
      <c r="A53" s="72">
        <v>47</v>
      </c>
      <c r="B53" s="27" t="s">
        <v>142</v>
      </c>
      <c r="C53" s="72" t="s">
        <v>268</v>
      </c>
      <c r="D53" s="27" t="s">
        <v>137</v>
      </c>
      <c r="E53" s="27" t="s">
        <v>1</v>
      </c>
      <c r="F53" s="72" t="s">
        <v>251</v>
      </c>
      <c r="G53" s="84" t="s">
        <v>252</v>
      </c>
      <c r="H53" s="84" t="s">
        <v>252</v>
      </c>
      <c r="I53" s="50">
        <v>55000</v>
      </c>
      <c r="J53" s="49">
        <v>2559.6799999999998</v>
      </c>
      <c r="K53" s="50">
        <v>25</v>
      </c>
      <c r="L53" s="49">
        <f>I53*2.87%</f>
        <v>1578.5</v>
      </c>
      <c r="M53" s="50">
        <f>I53*7.1%</f>
        <v>3904.9999999999995</v>
      </c>
      <c r="N53" s="50">
        <f>I53*1.1%</f>
        <v>605.00000000000011</v>
      </c>
      <c r="O53" s="49">
        <f>I53*3.04%</f>
        <v>1672</v>
      </c>
      <c r="P53" s="50">
        <f>I53*7.09%</f>
        <v>3899.5000000000005</v>
      </c>
      <c r="Q53" s="50">
        <f>+L53+O53</f>
        <v>3250.5</v>
      </c>
      <c r="R53" s="50">
        <f>SUM(J53+K53+L53+O53)</f>
        <v>5835.18</v>
      </c>
      <c r="S53" s="50">
        <f>SUM(M53+N53+P53)</f>
        <v>8409.5</v>
      </c>
      <c r="T53" s="50">
        <f>I53-R53</f>
        <v>49164.82</v>
      </c>
      <c r="U53" s="53" t="s">
        <v>339</v>
      </c>
      <c r="V53" s="29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</row>
    <row r="54" spans="1:165" s="39" customFormat="1" ht="30" customHeight="1" x14ac:dyDescent="0.3">
      <c r="A54" s="72">
        <v>48</v>
      </c>
      <c r="B54" s="27" t="s">
        <v>396</v>
      </c>
      <c r="C54" s="72" t="s">
        <v>269</v>
      </c>
      <c r="D54" s="27" t="s">
        <v>302</v>
      </c>
      <c r="E54" s="27" t="s">
        <v>55</v>
      </c>
      <c r="F54" s="72" t="s">
        <v>251</v>
      </c>
      <c r="G54" s="84" t="s">
        <v>252</v>
      </c>
      <c r="H54" s="84" t="s">
        <v>252</v>
      </c>
      <c r="I54" s="50">
        <v>46000</v>
      </c>
      <c r="J54" s="49">
        <v>1289.46</v>
      </c>
      <c r="K54" s="50">
        <v>25</v>
      </c>
      <c r="L54" s="49">
        <f t="shared" ref="L54" si="49">I54*2.87%</f>
        <v>1320.2</v>
      </c>
      <c r="M54" s="50">
        <f>I54*7.1%</f>
        <v>3265.9999999999995</v>
      </c>
      <c r="N54" s="50">
        <f>I54*1.1%</f>
        <v>506.00000000000006</v>
      </c>
      <c r="O54" s="49">
        <f>I54*3.04%</f>
        <v>1398.4</v>
      </c>
      <c r="P54" s="50">
        <f>I54*7.09%</f>
        <v>3261.4</v>
      </c>
      <c r="Q54" s="50">
        <f>+L54+O54</f>
        <v>2718.6000000000004</v>
      </c>
      <c r="R54" s="50">
        <f t="shared" ref="R54" si="50">SUM(J54+K54+L54+O54)</f>
        <v>4033.06</v>
      </c>
      <c r="S54" s="50">
        <f t="shared" ref="S54" si="51">SUM(M54+N54+P54)</f>
        <v>7033.4</v>
      </c>
      <c r="T54" s="50">
        <f t="shared" ref="T54" si="52">I54-R54</f>
        <v>41966.94</v>
      </c>
      <c r="U54" s="53" t="s">
        <v>339</v>
      </c>
      <c r="V54" s="29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</row>
    <row r="55" spans="1:165" s="20" customFormat="1" ht="30" customHeight="1" x14ac:dyDescent="0.3">
      <c r="A55" s="72">
        <v>49</v>
      </c>
      <c r="B55" s="38" t="s">
        <v>346</v>
      </c>
      <c r="C55" s="78" t="s">
        <v>268</v>
      </c>
      <c r="D55" s="27" t="s">
        <v>137</v>
      </c>
      <c r="E55" s="33" t="s">
        <v>347</v>
      </c>
      <c r="F55" s="78" t="s">
        <v>251</v>
      </c>
      <c r="G55" s="85" t="s">
        <v>252</v>
      </c>
      <c r="H55" s="86" t="s">
        <v>252</v>
      </c>
      <c r="I55" s="34">
        <v>190000</v>
      </c>
      <c r="J55" s="48">
        <v>33275.620000000003</v>
      </c>
      <c r="K55" s="35">
        <v>25</v>
      </c>
      <c r="L55" s="49">
        <f t="shared" si="17"/>
        <v>5453</v>
      </c>
      <c r="M55" s="50">
        <f t="shared" si="9"/>
        <v>13489.999999999998</v>
      </c>
      <c r="N55" s="50">
        <f t="shared" si="11"/>
        <v>2090</v>
      </c>
      <c r="O55" s="49">
        <v>5776</v>
      </c>
      <c r="P55" s="50">
        <f t="shared" si="13"/>
        <v>13471</v>
      </c>
      <c r="Q55" s="50">
        <f t="shared" si="14"/>
        <v>11229</v>
      </c>
      <c r="R55" s="50">
        <f t="shared" si="47"/>
        <v>44529.62</v>
      </c>
      <c r="S55" s="50">
        <f t="shared" si="15"/>
        <v>29051</v>
      </c>
      <c r="T55" s="50">
        <f t="shared" si="16"/>
        <v>145470.38</v>
      </c>
      <c r="U55" s="53" t="s">
        <v>339</v>
      </c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29"/>
      <c r="CZ55" s="129"/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29"/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29"/>
      <c r="EH55" s="129"/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</row>
    <row r="56" spans="1:165" s="2" customFormat="1" ht="30" customHeight="1" x14ac:dyDescent="0.3">
      <c r="A56" s="72">
        <v>50</v>
      </c>
      <c r="B56" s="27" t="s">
        <v>136</v>
      </c>
      <c r="C56" s="72" t="s">
        <v>268</v>
      </c>
      <c r="D56" s="27" t="s">
        <v>137</v>
      </c>
      <c r="E56" s="27" t="s">
        <v>19</v>
      </c>
      <c r="F56" s="72" t="s">
        <v>251</v>
      </c>
      <c r="G56" s="84" t="s">
        <v>252</v>
      </c>
      <c r="H56" s="84" t="s">
        <v>252</v>
      </c>
      <c r="I56" s="50">
        <v>60000</v>
      </c>
      <c r="J56" s="49">
        <v>3486.68</v>
      </c>
      <c r="K56" s="50">
        <v>25</v>
      </c>
      <c r="L56" s="49">
        <f t="shared" si="17"/>
        <v>1722</v>
      </c>
      <c r="M56" s="50">
        <f t="shared" ref="M56:M74" si="53">I56*7.1%</f>
        <v>4260</v>
      </c>
      <c r="N56" s="50">
        <f t="shared" ref="N56:N73" si="54">I56*1.1%</f>
        <v>660.00000000000011</v>
      </c>
      <c r="O56" s="49">
        <f t="shared" si="48"/>
        <v>1824</v>
      </c>
      <c r="P56" s="50">
        <f t="shared" ref="P56:P73" si="55">I56*7.09%</f>
        <v>4254</v>
      </c>
      <c r="Q56" s="50">
        <f t="shared" ref="Q56:Q73" si="56">+L56+O56</f>
        <v>3546</v>
      </c>
      <c r="R56" s="50">
        <f>SUM(J56+K56+L56+O56)</f>
        <v>7057.68</v>
      </c>
      <c r="S56" s="50">
        <f>SUM(M56+N56+P56)</f>
        <v>9174</v>
      </c>
      <c r="T56" s="50">
        <f>I56-R56</f>
        <v>52942.32</v>
      </c>
      <c r="U56" s="53" t="s">
        <v>339</v>
      </c>
      <c r="V56" s="29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</row>
    <row r="57" spans="1:165" s="2" customFormat="1" ht="30" customHeight="1" x14ac:dyDescent="0.3">
      <c r="A57" s="72">
        <v>51</v>
      </c>
      <c r="B57" s="27" t="s">
        <v>24</v>
      </c>
      <c r="C57" s="72" t="s">
        <v>269</v>
      </c>
      <c r="D57" s="27" t="s">
        <v>302</v>
      </c>
      <c r="E57" s="27" t="s">
        <v>1</v>
      </c>
      <c r="F57" s="72" t="s">
        <v>251</v>
      </c>
      <c r="G57" s="84" t="s">
        <v>252</v>
      </c>
      <c r="H57" s="84" t="s">
        <v>252</v>
      </c>
      <c r="I57" s="50">
        <v>55000</v>
      </c>
      <c r="J57" s="49">
        <v>2559.6799999999998</v>
      </c>
      <c r="K57" s="50">
        <v>25</v>
      </c>
      <c r="L57" s="49">
        <f t="shared" si="17"/>
        <v>1578.5</v>
      </c>
      <c r="M57" s="50">
        <f t="shared" si="53"/>
        <v>3904.9999999999995</v>
      </c>
      <c r="N57" s="50">
        <f t="shared" si="54"/>
        <v>605.00000000000011</v>
      </c>
      <c r="O57" s="49">
        <f t="shared" si="48"/>
        <v>1672</v>
      </c>
      <c r="P57" s="50">
        <f t="shared" si="55"/>
        <v>3899.5000000000005</v>
      </c>
      <c r="Q57" s="50">
        <f t="shared" si="56"/>
        <v>3250.5</v>
      </c>
      <c r="R57" s="50">
        <f>SUM(J57+K57+L57+O57)</f>
        <v>5835.18</v>
      </c>
      <c r="S57" s="50">
        <f>SUM(M57+N57+P57)</f>
        <v>8409.5</v>
      </c>
      <c r="T57" s="50">
        <f>I57-R57</f>
        <v>49164.82</v>
      </c>
      <c r="U57" s="53" t="s">
        <v>339</v>
      </c>
      <c r="V57" s="2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</row>
    <row r="58" spans="1:165" s="2" customFormat="1" ht="30" customHeight="1" x14ac:dyDescent="0.3">
      <c r="A58" s="72">
        <v>52</v>
      </c>
      <c r="B58" s="27" t="s">
        <v>348</v>
      </c>
      <c r="C58" s="72" t="s">
        <v>268</v>
      </c>
      <c r="D58" s="27" t="s">
        <v>302</v>
      </c>
      <c r="E58" s="27" t="s">
        <v>349</v>
      </c>
      <c r="F58" s="72" t="s">
        <v>251</v>
      </c>
      <c r="G58" s="84" t="s">
        <v>252</v>
      </c>
      <c r="H58" s="84" t="s">
        <v>252</v>
      </c>
      <c r="I58" s="50">
        <v>61000</v>
      </c>
      <c r="J58" s="49">
        <v>3674.86</v>
      </c>
      <c r="K58" s="50">
        <v>25</v>
      </c>
      <c r="L58" s="49">
        <f t="shared" si="17"/>
        <v>1750.7</v>
      </c>
      <c r="M58" s="50">
        <f t="shared" si="53"/>
        <v>4331</v>
      </c>
      <c r="N58" s="50">
        <f t="shared" si="54"/>
        <v>671.00000000000011</v>
      </c>
      <c r="O58" s="49">
        <f t="shared" si="48"/>
        <v>1854.4</v>
      </c>
      <c r="P58" s="50">
        <f t="shared" si="55"/>
        <v>4324.9000000000005</v>
      </c>
      <c r="Q58" s="50">
        <f t="shared" si="56"/>
        <v>3605.1000000000004</v>
      </c>
      <c r="R58" s="50">
        <f>SUM(J58+K58+L58+O58)</f>
        <v>7304.9600000000009</v>
      </c>
      <c r="S58" s="50">
        <f>SUM(M58+N58+P58)</f>
        <v>9326.9000000000015</v>
      </c>
      <c r="T58" s="50">
        <f>I58-R58</f>
        <v>53695.040000000001</v>
      </c>
      <c r="U58" s="53" t="s">
        <v>339</v>
      </c>
      <c r="V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</row>
    <row r="59" spans="1:165" s="2" customFormat="1" ht="30" customHeight="1" x14ac:dyDescent="0.3">
      <c r="A59" s="72">
        <v>53</v>
      </c>
      <c r="B59" s="46" t="s">
        <v>336</v>
      </c>
      <c r="C59" s="77" t="s">
        <v>268</v>
      </c>
      <c r="D59" s="46" t="s">
        <v>302</v>
      </c>
      <c r="E59" s="46" t="s">
        <v>231</v>
      </c>
      <c r="F59" s="77" t="s">
        <v>251</v>
      </c>
      <c r="G59" s="87" t="s">
        <v>252</v>
      </c>
      <c r="H59" s="87" t="s">
        <v>252</v>
      </c>
      <c r="I59" s="49">
        <v>46000</v>
      </c>
      <c r="J59" s="49">
        <v>1289.46</v>
      </c>
      <c r="K59" s="49">
        <v>25</v>
      </c>
      <c r="L59" s="49">
        <f>I59*2.87%</f>
        <v>1320.2</v>
      </c>
      <c r="M59" s="49">
        <f>I59*7.1%</f>
        <v>3265.9999999999995</v>
      </c>
      <c r="N59" s="49">
        <f>I59*1.1%</f>
        <v>506.00000000000006</v>
      </c>
      <c r="O59" s="49">
        <f>I59*3.04%</f>
        <v>1398.4</v>
      </c>
      <c r="P59" s="49">
        <f>I59*7.09%</f>
        <v>3261.4</v>
      </c>
      <c r="Q59" s="49">
        <f>+L59+O59</f>
        <v>2718.6000000000004</v>
      </c>
      <c r="R59" s="49">
        <f>SUM(J59+K59+L59+O59)</f>
        <v>4033.06</v>
      </c>
      <c r="S59" s="49">
        <f>SUM(M59+N59+P59)</f>
        <v>7033.4</v>
      </c>
      <c r="T59" s="49">
        <f>I59-R59</f>
        <v>41966.94</v>
      </c>
      <c r="U59" s="54" t="s">
        <v>339</v>
      </c>
      <c r="V59" s="29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</row>
    <row r="60" spans="1:165" s="2" customFormat="1" ht="30" customHeight="1" x14ac:dyDescent="0.3">
      <c r="A60" s="72">
        <v>54</v>
      </c>
      <c r="B60" s="27" t="s">
        <v>286</v>
      </c>
      <c r="C60" s="72" t="s">
        <v>269</v>
      </c>
      <c r="D60" s="27" t="s">
        <v>52</v>
      </c>
      <c r="E60" s="27" t="s">
        <v>61</v>
      </c>
      <c r="F60" s="72" t="s">
        <v>251</v>
      </c>
      <c r="G60" s="84" t="s">
        <v>252</v>
      </c>
      <c r="H60" s="84" t="s">
        <v>252</v>
      </c>
      <c r="I60" s="50">
        <v>45000</v>
      </c>
      <c r="J60" s="49">
        <v>1148.33</v>
      </c>
      <c r="K60" s="50">
        <v>25</v>
      </c>
      <c r="L60" s="49">
        <f t="shared" ref="L60" si="57">I60*2.87%</f>
        <v>1291.5</v>
      </c>
      <c r="M60" s="50">
        <f t="shared" si="53"/>
        <v>3194.9999999999995</v>
      </c>
      <c r="N60" s="50">
        <f t="shared" si="54"/>
        <v>495.00000000000006</v>
      </c>
      <c r="O60" s="49">
        <f t="shared" si="48"/>
        <v>1368</v>
      </c>
      <c r="P60" s="50">
        <f t="shared" si="55"/>
        <v>3190.5</v>
      </c>
      <c r="Q60" s="50">
        <f t="shared" si="56"/>
        <v>2659.5</v>
      </c>
      <c r="R60" s="50">
        <f t="shared" ref="R60" si="58">SUM(J60+K60+L60+O60)</f>
        <v>3832.83</v>
      </c>
      <c r="S60" s="50">
        <f t="shared" ref="S60" si="59">SUM(M60+N60+P60)</f>
        <v>6880.5</v>
      </c>
      <c r="T60" s="50">
        <f t="shared" ref="T60" si="60">I60-R60</f>
        <v>41167.17</v>
      </c>
      <c r="U60" s="53" t="s">
        <v>339</v>
      </c>
      <c r="V60" s="29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</row>
    <row r="61" spans="1:165" s="2" customFormat="1" ht="30" customHeight="1" x14ac:dyDescent="0.3">
      <c r="A61" s="72">
        <v>55</v>
      </c>
      <c r="B61" s="27" t="s">
        <v>234</v>
      </c>
      <c r="C61" s="72" t="s">
        <v>268</v>
      </c>
      <c r="D61" s="27" t="s">
        <v>302</v>
      </c>
      <c r="E61" s="27" t="s">
        <v>55</v>
      </c>
      <c r="F61" s="72" t="s">
        <v>251</v>
      </c>
      <c r="G61" s="84" t="s">
        <v>252</v>
      </c>
      <c r="H61" s="84" t="s">
        <v>252</v>
      </c>
      <c r="I61" s="50">
        <v>46000</v>
      </c>
      <c r="J61" s="49">
        <v>1032.1400000000001</v>
      </c>
      <c r="K61" s="50">
        <v>25</v>
      </c>
      <c r="L61" s="49">
        <f t="shared" si="17"/>
        <v>1320.2</v>
      </c>
      <c r="M61" s="50">
        <f>I61*7.1%</f>
        <v>3265.9999999999995</v>
      </c>
      <c r="N61" s="50">
        <f>I61*1.1%</f>
        <v>506.00000000000006</v>
      </c>
      <c r="O61" s="49">
        <f>I61*3.04%</f>
        <v>1398.4</v>
      </c>
      <c r="P61" s="50">
        <f>I61*7.09%</f>
        <v>3261.4</v>
      </c>
      <c r="Q61" s="50">
        <f>+L61+O61</f>
        <v>2718.6000000000004</v>
      </c>
      <c r="R61" s="50">
        <f t="shared" ref="R61:R65" si="61">SUM(J61+K61+L61+O61)</f>
        <v>3775.7400000000002</v>
      </c>
      <c r="S61" s="50">
        <f t="shared" ref="S61:S65" si="62">SUM(M61+N61+P61)</f>
        <v>7033.4</v>
      </c>
      <c r="T61" s="50">
        <f t="shared" ref="T61:T65" si="63">I61-R61</f>
        <v>42224.26</v>
      </c>
      <c r="U61" s="53" t="s">
        <v>339</v>
      </c>
      <c r="V61" s="29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</row>
    <row r="62" spans="1:165" s="39" customFormat="1" ht="30" customHeight="1" x14ac:dyDescent="0.3">
      <c r="A62" s="72">
        <v>56</v>
      </c>
      <c r="B62" s="27" t="s">
        <v>300</v>
      </c>
      <c r="C62" s="72" t="s">
        <v>269</v>
      </c>
      <c r="D62" s="27" t="s">
        <v>302</v>
      </c>
      <c r="E62" s="27" t="s">
        <v>301</v>
      </c>
      <c r="F62" s="72" t="s">
        <v>251</v>
      </c>
      <c r="G62" s="84" t="s">
        <v>252</v>
      </c>
      <c r="H62" s="84" t="s">
        <v>252</v>
      </c>
      <c r="I62" s="50">
        <v>65000</v>
      </c>
      <c r="J62" s="49">
        <v>4084.48</v>
      </c>
      <c r="K62" s="50">
        <v>25</v>
      </c>
      <c r="L62" s="49">
        <f t="shared" si="17"/>
        <v>1865.5</v>
      </c>
      <c r="M62" s="50">
        <f>I62*7.1%</f>
        <v>4615</v>
      </c>
      <c r="N62" s="50">
        <f>I62*1.1%</f>
        <v>715.00000000000011</v>
      </c>
      <c r="O62" s="49">
        <f>I62*3.04%</f>
        <v>1976</v>
      </c>
      <c r="P62" s="50">
        <f>I62*7.09%</f>
        <v>4608.5</v>
      </c>
      <c r="Q62" s="50">
        <f>+L62+O62</f>
        <v>3841.5</v>
      </c>
      <c r="R62" s="50">
        <f>SUM(J62+K62+L62+O62)</f>
        <v>7950.98</v>
      </c>
      <c r="S62" s="50">
        <f>SUM(M62+N62+P62)</f>
        <v>9938.5</v>
      </c>
      <c r="T62" s="50">
        <f>I62-R62</f>
        <v>57049.020000000004</v>
      </c>
      <c r="U62" s="53" t="s">
        <v>339</v>
      </c>
      <c r="V62" s="29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</row>
    <row r="63" spans="1:165" s="2" customFormat="1" ht="30" customHeight="1" x14ac:dyDescent="0.3">
      <c r="A63" s="72">
        <v>57</v>
      </c>
      <c r="B63" s="27" t="s">
        <v>370</v>
      </c>
      <c r="C63" s="72" t="s">
        <v>269</v>
      </c>
      <c r="D63" s="27" t="s">
        <v>302</v>
      </c>
      <c r="E63" s="27" t="s">
        <v>19</v>
      </c>
      <c r="F63" s="72" t="s">
        <v>251</v>
      </c>
      <c r="G63" s="84" t="s">
        <v>252</v>
      </c>
      <c r="H63" s="84" t="s">
        <v>252</v>
      </c>
      <c r="I63" s="50">
        <v>60000</v>
      </c>
      <c r="J63" s="49">
        <v>3486.68</v>
      </c>
      <c r="K63" s="50">
        <v>25</v>
      </c>
      <c r="L63" s="49">
        <v>1722</v>
      </c>
      <c r="M63" s="50">
        <f>I63*7.1%</f>
        <v>4260</v>
      </c>
      <c r="N63" s="50"/>
      <c r="O63" s="49">
        <v>1824</v>
      </c>
      <c r="P63" s="50">
        <f>I63*7.09%</f>
        <v>4254</v>
      </c>
      <c r="Q63" s="50">
        <f>+L63+O63</f>
        <v>3546</v>
      </c>
      <c r="R63" s="50">
        <f>SUM(J63+K63+L63+O63)</f>
        <v>7057.68</v>
      </c>
      <c r="S63" s="50">
        <f>SUM(M63+N63+P63)</f>
        <v>8514</v>
      </c>
      <c r="T63" s="50">
        <f>I63-R63</f>
        <v>52942.32</v>
      </c>
      <c r="U63" s="53" t="s">
        <v>339</v>
      </c>
      <c r="V63" s="29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</row>
    <row r="64" spans="1:165" s="2" customFormat="1" ht="30" customHeight="1" x14ac:dyDescent="0.3">
      <c r="A64" s="72">
        <v>58</v>
      </c>
      <c r="B64" s="27" t="s">
        <v>51</v>
      </c>
      <c r="C64" s="72" t="s">
        <v>269</v>
      </c>
      <c r="D64" s="27" t="s">
        <v>302</v>
      </c>
      <c r="E64" s="27" t="s">
        <v>39</v>
      </c>
      <c r="F64" s="72" t="s">
        <v>251</v>
      </c>
      <c r="G64" s="84" t="s">
        <v>252</v>
      </c>
      <c r="H64" s="84" t="s">
        <v>252</v>
      </c>
      <c r="I64" s="50">
        <v>25000</v>
      </c>
      <c r="J64" s="49">
        <v>0</v>
      </c>
      <c r="K64" s="50">
        <v>25</v>
      </c>
      <c r="L64" s="49">
        <f t="shared" si="17"/>
        <v>717.5</v>
      </c>
      <c r="M64" s="50">
        <f t="shared" si="53"/>
        <v>1774.9999999999998</v>
      </c>
      <c r="N64" s="50">
        <f t="shared" si="54"/>
        <v>275</v>
      </c>
      <c r="O64" s="49">
        <f t="shared" si="48"/>
        <v>760</v>
      </c>
      <c r="P64" s="50">
        <f t="shared" si="55"/>
        <v>1772.5000000000002</v>
      </c>
      <c r="Q64" s="50">
        <f t="shared" si="56"/>
        <v>1477.5</v>
      </c>
      <c r="R64" s="50">
        <f t="shared" si="61"/>
        <v>1502.5</v>
      </c>
      <c r="S64" s="50">
        <f t="shared" si="62"/>
        <v>3822.5</v>
      </c>
      <c r="T64" s="50">
        <f t="shared" si="63"/>
        <v>23497.5</v>
      </c>
      <c r="U64" s="53" t="s">
        <v>339</v>
      </c>
      <c r="V64" s="29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</row>
    <row r="65" spans="1:165" s="2" customFormat="1" ht="30" customHeight="1" x14ac:dyDescent="0.3">
      <c r="A65" s="72">
        <v>59</v>
      </c>
      <c r="B65" s="27" t="s">
        <v>414</v>
      </c>
      <c r="C65" s="72" t="s">
        <v>269</v>
      </c>
      <c r="D65" s="27" t="s">
        <v>412</v>
      </c>
      <c r="E65" s="27" t="s">
        <v>413</v>
      </c>
      <c r="F65" s="72" t="s">
        <v>251</v>
      </c>
      <c r="G65" s="84" t="s">
        <v>252</v>
      </c>
      <c r="H65" s="84" t="s">
        <v>252</v>
      </c>
      <c r="I65" s="50">
        <v>40000</v>
      </c>
      <c r="J65" s="49">
        <v>442.65</v>
      </c>
      <c r="K65" s="50">
        <v>25</v>
      </c>
      <c r="L65" s="49">
        <f t="shared" si="17"/>
        <v>1148</v>
      </c>
      <c r="M65" s="50">
        <f t="shared" si="53"/>
        <v>2839.9999999999995</v>
      </c>
      <c r="N65" s="50">
        <f t="shared" si="54"/>
        <v>440.00000000000006</v>
      </c>
      <c r="O65" s="49">
        <f t="shared" si="48"/>
        <v>1216</v>
      </c>
      <c r="P65" s="50">
        <f t="shared" si="55"/>
        <v>2836</v>
      </c>
      <c r="Q65" s="50">
        <f t="shared" si="56"/>
        <v>2364</v>
      </c>
      <c r="R65" s="50">
        <f t="shared" si="61"/>
        <v>2831.65</v>
      </c>
      <c r="S65" s="50">
        <f t="shared" si="62"/>
        <v>6116</v>
      </c>
      <c r="T65" s="50">
        <f t="shared" si="63"/>
        <v>37168.35</v>
      </c>
      <c r="U65" s="53" t="s">
        <v>339</v>
      </c>
      <c r="V65" s="29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</row>
    <row r="66" spans="1:165" s="2" customFormat="1" ht="30" customHeight="1" x14ac:dyDescent="0.3">
      <c r="A66" s="72">
        <v>60</v>
      </c>
      <c r="B66" s="27" t="s">
        <v>271</v>
      </c>
      <c r="C66" s="72" t="s">
        <v>269</v>
      </c>
      <c r="D66" s="27" t="s">
        <v>33</v>
      </c>
      <c r="E66" s="27" t="s">
        <v>19</v>
      </c>
      <c r="F66" s="72" t="s">
        <v>251</v>
      </c>
      <c r="G66" s="84" t="s">
        <v>252</v>
      </c>
      <c r="H66" s="84" t="s">
        <v>252</v>
      </c>
      <c r="I66" s="50">
        <v>110000</v>
      </c>
      <c r="J66" s="49">
        <v>14457.62</v>
      </c>
      <c r="K66" s="50">
        <v>25</v>
      </c>
      <c r="L66" s="49">
        <f t="shared" si="17"/>
        <v>3157</v>
      </c>
      <c r="M66" s="50">
        <f t="shared" si="53"/>
        <v>7809.9999999999991</v>
      </c>
      <c r="N66" s="50">
        <f t="shared" si="54"/>
        <v>1210.0000000000002</v>
      </c>
      <c r="O66" s="49">
        <f t="shared" si="48"/>
        <v>3344</v>
      </c>
      <c r="P66" s="50">
        <f t="shared" si="55"/>
        <v>7799.0000000000009</v>
      </c>
      <c r="Q66" s="50">
        <f t="shared" si="56"/>
        <v>6501</v>
      </c>
      <c r="R66" s="50">
        <f t="shared" ref="R66:R67" si="64">SUM(J66+K66+L66+O66)</f>
        <v>20983.620000000003</v>
      </c>
      <c r="S66" s="50">
        <f t="shared" ref="S66:S67" si="65">SUM(M66+N66+P66)</f>
        <v>16819</v>
      </c>
      <c r="T66" s="50">
        <f t="shared" ref="T66:T67" si="66">I66-R66</f>
        <v>89016.38</v>
      </c>
      <c r="U66" s="53" t="s">
        <v>339</v>
      </c>
      <c r="V66" s="29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</row>
    <row r="67" spans="1:165" s="2" customFormat="1" ht="30" customHeight="1" x14ac:dyDescent="0.3">
      <c r="A67" s="72">
        <v>61</v>
      </c>
      <c r="B67" s="27" t="s">
        <v>344</v>
      </c>
      <c r="C67" s="72" t="s">
        <v>269</v>
      </c>
      <c r="D67" s="27" t="s">
        <v>33</v>
      </c>
      <c r="E67" s="27" t="s">
        <v>345</v>
      </c>
      <c r="F67" s="72" t="s">
        <v>251</v>
      </c>
      <c r="G67" s="84" t="s">
        <v>252</v>
      </c>
      <c r="H67" s="84" t="s">
        <v>252</v>
      </c>
      <c r="I67" s="50">
        <v>28000</v>
      </c>
      <c r="J67" s="49">
        <v>0</v>
      </c>
      <c r="K67" s="50">
        <v>25</v>
      </c>
      <c r="L67" s="49">
        <f t="shared" si="17"/>
        <v>803.6</v>
      </c>
      <c r="M67" s="50">
        <f t="shared" si="53"/>
        <v>1987.9999999999998</v>
      </c>
      <c r="N67" s="50">
        <f t="shared" si="54"/>
        <v>308.00000000000006</v>
      </c>
      <c r="O67" s="49">
        <f t="shared" si="48"/>
        <v>851.2</v>
      </c>
      <c r="P67" s="50">
        <f t="shared" si="55"/>
        <v>1985.2</v>
      </c>
      <c r="Q67" s="50">
        <f t="shared" si="56"/>
        <v>1654.8000000000002</v>
      </c>
      <c r="R67" s="50">
        <f t="shared" si="64"/>
        <v>1679.8000000000002</v>
      </c>
      <c r="S67" s="50">
        <f t="shared" si="65"/>
        <v>4281.2</v>
      </c>
      <c r="T67" s="50">
        <f t="shared" si="66"/>
        <v>26320.2</v>
      </c>
      <c r="U67" s="53" t="s">
        <v>339</v>
      </c>
      <c r="V67" s="29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</row>
    <row r="68" spans="1:165" s="2" customFormat="1" ht="30" customHeight="1" x14ac:dyDescent="0.3">
      <c r="A68" s="72">
        <v>62</v>
      </c>
      <c r="B68" s="27" t="s">
        <v>194</v>
      </c>
      <c r="C68" s="72" t="s">
        <v>269</v>
      </c>
      <c r="D68" s="27" t="s">
        <v>33</v>
      </c>
      <c r="E68" s="27" t="s">
        <v>191</v>
      </c>
      <c r="F68" s="72" t="s">
        <v>251</v>
      </c>
      <c r="G68" s="84" t="s">
        <v>252</v>
      </c>
      <c r="H68" s="84" t="s">
        <v>252</v>
      </c>
      <c r="I68" s="50">
        <v>75000</v>
      </c>
      <c r="J68" s="49">
        <v>6309.38</v>
      </c>
      <c r="K68" s="50">
        <v>25</v>
      </c>
      <c r="L68" s="49">
        <f>I68*2.87%</f>
        <v>2152.5</v>
      </c>
      <c r="M68" s="50">
        <f>I68*7.1%</f>
        <v>5324.9999999999991</v>
      </c>
      <c r="N68" s="50">
        <f>I68*1.1%</f>
        <v>825.00000000000011</v>
      </c>
      <c r="O68" s="49">
        <f>I68*3.04%</f>
        <v>2280</v>
      </c>
      <c r="P68" s="50">
        <f>I68*7.09%</f>
        <v>5317.5</v>
      </c>
      <c r="Q68" s="50">
        <f>+L68+O68</f>
        <v>4432.5</v>
      </c>
      <c r="R68" s="50">
        <f>SUM(J68+K68+L68+O68)</f>
        <v>10766.880000000001</v>
      </c>
      <c r="S68" s="50">
        <f>SUM(M68+N68+P68)</f>
        <v>11467.5</v>
      </c>
      <c r="T68" s="50">
        <f>I68-R68</f>
        <v>64233.119999999995</v>
      </c>
      <c r="U68" s="53" t="s">
        <v>339</v>
      </c>
      <c r="V68" s="29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</row>
    <row r="69" spans="1:165" s="2" customFormat="1" ht="30" customHeight="1" x14ac:dyDescent="0.3">
      <c r="A69" s="72">
        <v>63</v>
      </c>
      <c r="B69" s="27" t="s">
        <v>299</v>
      </c>
      <c r="C69" s="72" t="s">
        <v>269</v>
      </c>
      <c r="D69" s="27" t="s">
        <v>32</v>
      </c>
      <c r="E69" s="27" t="s">
        <v>20</v>
      </c>
      <c r="F69" s="72" t="s">
        <v>251</v>
      </c>
      <c r="G69" s="84" t="s">
        <v>252</v>
      </c>
      <c r="H69" s="84" t="s">
        <v>252</v>
      </c>
      <c r="I69" s="50">
        <v>155000</v>
      </c>
      <c r="J69" s="49">
        <v>25042.74</v>
      </c>
      <c r="K69" s="50">
        <v>25</v>
      </c>
      <c r="L69" s="49">
        <f t="shared" si="17"/>
        <v>4448.5</v>
      </c>
      <c r="M69" s="50">
        <f t="shared" si="53"/>
        <v>11004.999999999998</v>
      </c>
      <c r="N69" s="50">
        <f t="shared" si="54"/>
        <v>1705.0000000000002</v>
      </c>
      <c r="O69" s="49">
        <f t="shared" si="48"/>
        <v>4712</v>
      </c>
      <c r="P69" s="50">
        <f t="shared" si="55"/>
        <v>10989.5</v>
      </c>
      <c r="Q69" s="50">
        <f t="shared" si="56"/>
        <v>9160.5</v>
      </c>
      <c r="R69" s="50">
        <f>SUM(J69+K69+L69+O69)</f>
        <v>34228.240000000005</v>
      </c>
      <c r="S69" s="50">
        <f>SUM(M69+N69+P69)</f>
        <v>23699.5</v>
      </c>
      <c r="T69" s="50">
        <f t="shared" ref="T69:T73" si="67">I69-R69</f>
        <v>120771.76</v>
      </c>
      <c r="U69" s="53" t="s">
        <v>339</v>
      </c>
      <c r="V69" s="29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</row>
    <row r="70" spans="1:165" s="2" customFormat="1" ht="30" customHeight="1" x14ac:dyDescent="0.3">
      <c r="A70" s="72">
        <v>64</v>
      </c>
      <c r="B70" s="27" t="s">
        <v>222</v>
      </c>
      <c r="C70" s="72" t="s">
        <v>269</v>
      </c>
      <c r="D70" s="27" t="s">
        <v>32</v>
      </c>
      <c r="E70" s="27" t="s">
        <v>1</v>
      </c>
      <c r="F70" s="72" t="s">
        <v>251</v>
      </c>
      <c r="G70" s="84" t="s">
        <v>252</v>
      </c>
      <c r="H70" s="84" t="s">
        <v>252</v>
      </c>
      <c r="I70" s="50">
        <v>50000</v>
      </c>
      <c r="J70" s="49">
        <v>1596.68</v>
      </c>
      <c r="K70" s="50">
        <v>25</v>
      </c>
      <c r="L70" s="49">
        <f>I70*2.87%</f>
        <v>1435</v>
      </c>
      <c r="M70" s="50">
        <f>I70*7.1%</f>
        <v>3549.9999999999995</v>
      </c>
      <c r="N70" s="50">
        <f>I70*1.1%</f>
        <v>550</v>
      </c>
      <c r="O70" s="49">
        <f>I70*3.04%</f>
        <v>1520</v>
      </c>
      <c r="P70" s="50">
        <f>I70*7.09%</f>
        <v>3545.0000000000005</v>
      </c>
      <c r="Q70" s="50">
        <f>+L70+O70</f>
        <v>2955</v>
      </c>
      <c r="R70" s="50">
        <f>SUM(J70+K70+L70+O70)</f>
        <v>4576.68</v>
      </c>
      <c r="S70" s="50">
        <f>SUM(M70+N70+P70)</f>
        <v>7645</v>
      </c>
      <c r="T70" s="50">
        <f>I70-R70</f>
        <v>45423.32</v>
      </c>
      <c r="U70" s="53" t="s">
        <v>339</v>
      </c>
      <c r="V70" s="29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</row>
    <row r="71" spans="1:165" s="2" customFormat="1" ht="30" customHeight="1" x14ac:dyDescent="0.3">
      <c r="A71" s="72">
        <v>65</v>
      </c>
      <c r="B71" s="27" t="s">
        <v>228</v>
      </c>
      <c r="C71" s="72" t="s">
        <v>269</v>
      </c>
      <c r="D71" s="27" t="s">
        <v>32</v>
      </c>
      <c r="E71" s="27" t="s">
        <v>1</v>
      </c>
      <c r="F71" s="72" t="s">
        <v>251</v>
      </c>
      <c r="G71" s="84" t="s">
        <v>252</v>
      </c>
      <c r="H71" s="84" t="s">
        <v>252</v>
      </c>
      <c r="I71" s="50">
        <v>61000</v>
      </c>
      <c r="J71" s="49">
        <v>3674.86</v>
      </c>
      <c r="K71" s="50">
        <v>25</v>
      </c>
      <c r="L71" s="49">
        <f>I71*2.87%</f>
        <v>1750.7</v>
      </c>
      <c r="M71" s="50">
        <f>I71*7.1%</f>
        <v>4331</v>
      </c>
      <c r="N71" s="50">
        <f>I71*1.1%</f>
        <v>671.00000000000011</v>
      </c>
      <c r="O71" s="49">
        <f>I71*3.04%</f>
        <v>1854.4</v>
      </c>
      <c r="P71" s="50">
        <f>I71*7.09%</f>
        <v>4324.9000000000005</v>
      </c>
      <c r="Q71" s="50">
        <f>+L71+O71</f>
        <v>3605.1000000000004</v>
      </c>
      <c r="R71" s="50">
        <f>SUM(J71+K71+L71+O71)</f>
        <v>7304.9600000000009</v>
      </c>
      <c r="S71" s="50">
        <f>SUM(M71+N71+P71)</f>
        <v>9326.9000000000015</v>
      </c>
      <c r="T71" s="50">
        <f>I71-R71</f>
        <v>53695.040000000001</v>
      </c>
      <c r="U71" s="53" t="s">
        <v>339</v>
      </c>
      <c r="V71" s="29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</row>
    <row r="72" spans="1:165" s="2" customFormat="1" ht="30" customHeight="1" x14ac:dyDescent="0.3">
      <c r="A72" s="72">
        <v>66</v>
      </c>
      <c r="B72" s="27" t="s">
        <v>324</v>
      </c>
      <c r="C72" s="72" t="s">
        <v>268</v>
      </c>
      <c r="D72" s="27" t="s">
        <v>32</v>
      </c>
      <c r="E72" s="27" t="s">
        <v>61</v>
      </c>
      <c r="F72" s="72" t="s">
        <v>251</v>
      </c>
      <c r="G72" s="84" t="s">
        <v>252</v>
      </c>
      <c r="H72" s="84" t="s">
        <v>252</v>
      </c>
      <c r="I72" s="50">
        <v>61000</v>
      </c>
      <c r="J72" s="49">
        <v>3674.86</v>
      </c>
      <c r="K72" s="50">
        <v>25</v>
      </c>
      <c r="L72" s="49">
        <f t="shared" si="17"/>
        <v>1750.7</v>
      </c>
      <c r="M72" s="50">
        <f t="shared" si="53"/>
        <v>4331</v>
      </c>
      <c r="N72" s="50">
        <f t="shared" si="54"/>
        <v>671.00000000000011</v>
      </c>
      <c r="O72" s="49">
        <f t="shared" si="48"/>
        <v>1854.4</v>
      </c>
      <c r="P72" s="50">
        <f t="shared" si="55"/>
        <v>4324.9000000000005</v>
      </c>
      <c r="Q72" s="50">
        <f t="shared" si="56"/>
        <v>3605.1000000000004</v>
      </c>
      <c r="R72" s="50">
        <f t="shared" ref="R72:R73" si="68">SUM(J72+K72+L72+O72)</f>
        <v>7304.9600000000009</v>
      </c>
      <c r="S72" s="50">
        <f t="shared" ref="S72:S73" si="69">SUM(M72+N72+P72)</f>
        <v>9326.9000000000015</v>
      </c>
      <c r="T72" s="50">
        <f t="shared" si="67"/>
        <v>53695.040000000001</v>
      </c>
      <c r="U72" s="53" t="s">
        <v>339</v>
      </c>
      <c r="V72" s="29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</row>
    <row r="73" spans="1:165" s="2" customFormat="1" ht="30" customHeight="1" x14ac:dyDescent="0.3">
      <c r="A73" s="72">
        <v>67</v>
      </c>
      <c r="B73" s="27" t="s">
        <v>341</v>
      </c>
      <c r="C73" s="72" t="s">
        <v>269</v>
      </c>
      <c r="D73" s="27" t="s">
        <v>32</v>
      </c>
      <c r="E73" s="27" t="s">
        <v>61</v>
      </c>
      <c r="F73" s="72" t="s">
        <v>251</v>
      </c>
      <c r="G73" s="84" t="s">
        <v>252</v>
      </c>
      <c r="H73" s="84" t="s">
        <v>252</v>
      </c>
      <c r="I73" s="50">
        <v>46000</v>
      </c>
      <c r="J73" s="49">
        <v>1289.46</v>
      </c>
      <c r="K73" s="50">
        <v>25</v>
      </c>
      <c r="L73" s="49">
        <f t="shared" si="17"/>
        <v>1320.2</v>
      </c>
      <c r="M73" s="50">
        <f t="shared" si="53"/>
        <v>3265.9999999999995</v>
      </c>
      <c r="N73" s="50">
        <f t="shared" si="54"/>
        <v>506.00000000000006</v>
      </c>
      <c r="O73" s="49">
        <f t="shared" si="48"/>
        <v>1398.4</v>
      </c>
      <c r="P73" s="50">
        <f t="shared" si="55"/>
        <v>3261.4</v>
      </c>
      <c r="Q73" s="50">
        <f t="shared" si="56"/>
        <v>2718.6000000000004</v>
      </c>
      <c r="R73" s="50">
        <f t="shared" si="68"/>
        <v>4033.06</v>
      </c>
      <c r="S73" s="50">
        <f t="shared" si="69"/>
        <v>7033.4</v>
      </c>
      <c r="T73" s="50">
        <f t="shared" si="67"/>
        <v>41966.94</v>
      </c>
      <c r="U73" s="53" t="s">
        <v>339</v>
      </c>
      <c r="V73" s="29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</row>
    <row r="74" spans="1:165" s="2" customFormat="1" ht="30" customHeight="1" x14ac:dyDescent="0.3">
      <c r="A74" s="72">
        <v>68</v>
      </c>
      <c r="B74" s="27" t="s">
        <v>360</v>
      </c>
      <c r="C74" s="72" t="s">
        <v>268</v>
      </c>
      <c r="D74" s="27" t="s">
        <v>32</v>
      </c>
      <c r="E74" s="27" t="s">
        <v>55</v>
      </c>
      <c r="F74" s="72" t="s">
        <v>251</v>
      </c>
      <c r="G74" s="84" t="s">
        <v>252</v>
      </c>
      <c r="H74" s="84" t="s">
        <v>252</v>
      </c>
      <c r="I74" s="50">
        <v>46000</v>
      </c>
      <c r="J74" s="49">
        <v>1032.1400000000001</v>
      </c>
      <c r="K74" s="50">
        <v>25</v>
      </c>
      <c r="L74" s="49">
        <f>I74*2.87%</f>
        <v>1320.2</v>
      </c>
      <c r="M74" s="50">
        <f t="shared" si="53"/>
        <v>3265.9999999999995</v>
      </c>
      <c r="N74" s="55"/>
      <c r="O74" s="49">
        <f>I74*3.04%</f>
        <v>1398.4</v>
      </c>
      <c r="P74" s="50">
        <f>I74*7.09%</f>
        <v>3261.4</v>
      </c>
      <c r="Q74" s="50">
        <f>+L74+O74</f>
        <v>2718.6000000000004</v>
      </c>
      <c r="R74" s="50">
        <f>SUM(J74+K74+L74+O74)</f>
        <v>3775.7400000000002</v>
      </c>
      <c r="S74" s="50">
        <f>SUM(M74+N74+P74)</f>
        <v>6527.4</v>
      </c>
      <c r="T74" s="50">
        <f>I74-R74</f>
        <v>42224.26</v>
      </c>
      <c r="U74" s="53" t="s">
        <v>339</v>
      </c>
      <c r="V74" s="29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</row>
    <row r="75" spans="1:165" s="2" customFormat="1" ht="30" customHeight="1" x14ac:dyDescent="0.3">
      <c r="A75" s="72">
        <v>69</v>
      </c>
      <c r="B75" s="27" t="s">
        <v>340</v>
      </c>
      <c r="C75" s="72" t="s">
        <v>269</v>
      </c>
      <c r="D75" s="27" t="s">
        <v>32</v>
      </c>
      <c r="E75" s="27" t="s">
        <v>55</v>
      </c>
      <c r="F75" s="72" t="s">
        <v>251</v>
      </c>
      <c r="G75" s="84" t="s">
        <v>252</v>
      </c>
      <c r="H75" s="84" t="s">
        <v>252</v>
      </c>
      <c r="I75" s="50">
        <v>45000</v>
      </c>
      <c r="J75" s="49">
        <v>1148.33</v>
      </c>
      <c r="K75" s="50">
        <v>25</v>
      </c>
      <c r="L75" s="49">
        <f>I75*2.87%</f>
        <v>1291.5</v>
      </c>
      <c r="M75" s="50">
        <f>I75*7.1%</f>
        <v>3194.9999999999995</v>
      </c>
      <c r="N75" s="55">
        <f>I75*1.1%</f>
        <v>495.00000000000006</v>
      </c>
      <c r="O75" s="49">
        <f>I75*3.04%</f>
        <v>1368</v>
      </c>
      <c r="P75" s="50">
        <f>I75*7.09%</f>
        <v>3190.5</v>
      </c>
      <c r="Q75" s="50">
        <f>+L75+O75</f>
        <v>2659.5</v>
      </c>
      <c r="R75" s="50">
        <f>SUM(J75+K75+L75+O75)</f>
        <v>3832.83</v>
      </c>
      <c r="S75" s="50">
        <f>SUM(M75+N75+P75)</f>
        <v>6880.5</v>
      </c>
      <c r="T75" s="50">
        <f>I75-R75</f>
        <v>41167.17</v>
      </c>
      <c r="U75" s="53" t="s">
        <v>339</v>
      </c>
      <c r="V75" s="29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</row>
    <row r="76" spans="1:165" ht="30" customHeight="1" x14ac:dyDescent="0.3">
      <c r="A76" s="72">
        <v>70</v>
      </c>
      <c r="B76" s="1" t="s">
        <v>415</v>
      </c>
      <c r="C76" s="79" t="s">
        <v>269</v>
      </c>
      <c r="D76" s="27" t="s">
        <v>32</v>
      </c>
      <c r="E76" s="27" t="s">
        <v>55</v>
      </c>
      <c r="F76" s="72" t="s">
        <v>251</v>
      </c>
      <c r="G76" s="84" t="s">
        <v>252</v>
      </c>
      <c r="H76" s="84" t="s">
        <v>252</v>
      </c>
      <c r="I76" s="56">
        <v>46000</v>
      </c>
      <c r="J76" s="57">
        <v>1289.46</v>
      </c>
      <c r="K76" s="50">
        <v>25</v>
      </c>
      <c r="L76" s="57">
        <f>I76*2.87%</f>
        <v>1320.2</v>
      </c>
      <c r="M76" s="58">
        <f>I76*7.1%</f>
        <v>3265.9999999999995</v>
      </c>
      <c r="N76" s="59">
        <f>I76*1.1%</f>
        <v>506.00000000000006</v>
      </c>
      <c r="O76" s="51">
        <f>I76*3.04%</f>
        <v>1398.4</v>
      </c>
      <c r="P76" s="60">
        <f>I76*7.09%</f>
        <v>3261.4</v>
      </c>
      <c r="Q76" s="60">
        <f>+L76+O76</f>
        <v>2718.6000000000004</v>
      </c>
      <c r="R76" s="60">
        <f>SUM(J76+K76+L76+O76)</f>
        <v>4033.06</v>
      </c>
      <c r="S76" s="60">
        <f>SUM(M76+N76+P76)</f>
        <v>7033.4</v>
      </c>
      <c r="T76" s="60">
        <f>I76-R76</f>
        <v>41966.94</v>
      </c>
      <c r="U76" s="53" t="s">
        <v>339</v>
      </c>
    </row>
    <row r="77" spans="1:165" s="2" customFormat="1" ht="30" customHeight="1" x14ac:dyDescent="0.3">
      <c r="A77" s="72">
        <v>71</v>
      </c>
      <c r="B77" s="27" t="s">
        <v>76</v>
      </c>
      <c r="C77" s="72" t="s">
        <v>268</v>
      </c>
      <c r="D77" s="27" t="s">
        <v>32</v>
      </c>
      <c r="E77" s="27" t="s">
        <v>19</v>
      </c>
      <c r="F77" s="72" t="s">
        <v>251</v>
      </c>
      <c r="G77" s="84" t="s">
        <v>252</v>
      </c>
      <c r="H77" s="84" t="s">
        <v>252</v>
      </c>
      <c r="I77" s="50">
        <v>60000</v>
      </c>
      <c r="J77" s="49">
        <v>3486.68</v>
      </c>
      <c r="K77" s="50">
        <v>25</v>
      </c>
      <c r="L77" s="49">
        <f t="shared" si="17"/>
        <v>1722</v>
      </c>
      <c r="M77" s="50">
        <f t="shared" ref="M77:M87" si="70">I77*7.1%</f>
        <v>4260</v>
      </c>
      <c r="N77" s="55">
        <f t="shared" ref="N77:N87" si="71">I77*1.1%</f>
        <v>660.00000000000011</v>
      </c>
      <c r="O77" s="49">
        <f t="shared" ref="O77:O87" si="72">I77*3.04%</f>
        <v>1824</v>
      </c>
      <c r="P77" s="50">
        <f t="shared" ref="P77:P87" si="73">I77*7.09%</f>
        <v>4254</v>
      </c>
      <c r="Q77" s="50">
        <f t="shared" ref="Q77:Q87" si="74">+L77+O77</f>
        <v>3546</v>
      </c>
      <c r="R77" s="50">
        <f t="shared" ref="R77:R86" si="75">SUM(J77+K77+L77+O77)</f>
        <v>7057.68</v>
      </c>
      <c r="S77" s="50">
        <f t="shared" ref="S77:S87" si="76">SUM(M77+N77+P77)</f>
        <v>9174</v>
      </c>
      <c r="T77" s="50">
        <f t="shared" ref="T77:T87" si="77">I77-R77</f>
        <v>52942.32</v>
      </c>
      <c r="U77" s="53" t="s">
        <v>339</v>
      </c>
      <c r="V77" s="29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</row>
    <row r="78" spans="1:165" s="2" customFormat="1" ht="30" customHeight="1" x14ac:dyDescent="0.3">
      <c r="A78" s="72">
        <v>72</v>
      </c>
      <c r="B78" s="27" t="s">
        <v>77</v>
      </c>
      <c r="C78" s="72" t="s">
        <v>268</v>
      </c>
      <c r="D78" s="27" t="s">
        <v>32</v>
      </c>
      <c r="E78" s="27" t="s">
        <v>19</v>
      </c>
      <c r="F78" s="72" t="s">
        <v>251</v>
      </c>
      <c r="G78" s="84" t="s">
        <v>252</v>
      </c>
      <c r="H78" s="84" t="s">
        <v>252</v>
      </c>
      <c r="I78" s="50">
        <v>60000</v>
      </c>
      <c r="J78" s="49">
        <v>3486.68</v>
      </c>
      <c r="K78" s="50">
        <v>25</v>
      </c>
      <c r="L78" s="49">
        <f t="shared" si="17"/>
        <v>1722</v>
      </c>
      <c r="M78" s="50">
        <f t="shared" si="70"/>
        <v>4260</v>
      </c>
      <c r="N78" s="55">
        <f t="shared" si="71"/>
        <v>660.00000000000011</v>
      </c>
      <c r="O78" s="49">
        <f t="shared" si="72"/>
        <v>1824</v>
      </c>
      <c r="P78" s="50">
        <f t="shared" si="73"/>
        <v>4254</v>
      </c>
      <c r="Q78" s="50">
        <f t="shared" si="74"/>
        <v>3546</v>
      </c>
      <c r="R78" s="50">
        <f t="shared" si="75"/>
        <v>7057.68</v>
      </c>
      <c r="S78" s="50">
        <f t="shared" si="76"/>
        <v>9174</v>
      </c>
      <c r="T78" s="50">
        <f t="shared" si="77"/>
        <v>52942.32</v>
      </c>
      <c r="U78" s="53" t="s">
        <v>339</v>
      </c>
      <c r="V78" s="29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</row>
    <row r="79" spans="1:165" s="2" customFormat="1" ht="30" customHeight="1" x14ac:dyDescent="0.3">
      <c r="A79" s="72">
        <v>73</v>
      </c>
      <c r="B79" s="27" t="s">
        <v>78</v>
      </c>
      <c r="C79" s="72" t="s">
        <v>269</v>
      </c>
      <c r="D79" s="27" t="s">
        <v>32</v>
      </c>
      <c r="E79" s="27" t="s">
        <v>19</v>
      </c>
      <c r="F79" s="72" t="s">
        <v>251</v>
      </c>
      <c r="G79" s="84" t="s">
        <v>252</v>
      </c>
      <c r="H79" s="84" t="s">
        <v>252</v>
      </c>
      <c r="I79" s="50">
        <v>60000</v>
      </c>
      <c r="J79" s="49">
        <v>3486.68</v>
      </c>
      <c r="K79" s="50">
        <v>25</v>
      </c>
      <c r="L79" s="49">
        <f t="shared" si="17"/>
        <v>1722</v>
      </c>
      <c r="M79" s="50">
        <f t="shared" si="70"/>
        <v>4260</v>
      </c>
      <c r="N79" s="55">
        <f t="shared" si="71"/>
        <v>660.00000000000011</v>
      </c>
      <c r="O79" s="49">
        <f t="shared" si="72"/>
        <v>1824</v>
      </c>
      <c r="P79" s="50">
        <f t="shared" si="73"/>
        <v>4254</v>
      </c>
      <c r="Q79" s="50">
        <f t="shared" si="74"/>
        <v>3546</v>
      </c>
      <c r="R79" s="50">
        <f t="shared" si="75"/>
        <v>7057.68</v>
      </c>
      <c r="S79" s="50">
        <f t="shared" si="76"/>
        <v>9174</v>
      </c>
      <c r="T79" s="50">
        <f t="shared" si="77"/>
        <v>52942.32</v>
      </c>
      <c r="U79" s="53" t="s">
        <v>339</v>
      </c>
      <c r="V79" s="29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</row>
    <row r="80" spans="1:165" s="2" customFormat="1" ht="30" customHeight="1" x14ac:dyDescent="0.3">
      <c r="A80" s="72">
        <v>74</v>
      </c>
      <c r="B80" s="27" t="s">
        <v>79</v>
      </c>
      <c r="C80" s="72" t="s">
        <v>268</v>
      </c>
      <c r="D80" s="27" t="s">
        <v>32</v>
      </c>
      <c r="E80" s="27" t="s">
        <v>19</v>
      </c>
      <c r="F80" s="72" t="s">
        <v>251</v>
      </c>
      <c r="G80" s="84" t="s">
        <v>252</v>
      </c>
      <c r="H80" s="84" t="s">
        <v>252</v>
      </c>
      <c r="I80" s="50">
        <v>60000</v>
      </c>
      <c r="J80" s="49">
        <v>3486.68</v>
      </c>
      <c r="K80" s="50">
        <v>25</v>
      </c>
      <c r="L80" s="49">
        <f t="shared" si="17"/>
        <v>1722</v>
      </c>
      <c r="M80" s="50">
        <f t="shared" si="70"/>
        <v>4260</v>
      </c>
      <c r="N80" s="55">
        <f t="shared" si="71"/>
        <v>660.00000000000011</v>
      </c>
      <c r="O80" s="49">
        <f t="shared" si="72"/>
        <v>1824</v>
      </c>
      <c r="P80" s="50">
        <f t="shared" si="73"/>
        <v>4254</v>
      </c>
      <c r="Q80" s="50">
        <f t="shared" si="74"/>
        <v>3546</v>
      </c>
      <c r="R80" s="50">
        <f t="shared" si="75"/>
        <v>7057.68</v>
      </c>
      <c r="S80" s="50">
        <f t="shared" si="76"/>
        <v>9174</v>
      </c>
      <c r="T80" s="50">
        <f t="shared" si="77"/>
        <v>52942.32</v>
      </c>
      <c r="U80" s="53" t="s">
        <v>339</v>
      </c>
      <c r="V80" s="29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</row>
    <row r="81" spans="1:165" s="2" customFormat="1" ht="30" customHeight="1" x14ac:dyDescent="0.3">
      <c r="A81" s="72">
        <v>75</v>
      </c>
      <c r="B81" s="27" t="s">
        <v>80</v>
      </c>
      <c r="C81" s="72" t="s">
        <v>269</v>
      </c>
      <c r="D81" s="27" t="s">
        <v>32</v>
      </c>
      <c r="E81" s="27" t="s">
        <v>19</v>
      </c>
      <c r="F81" s="72" t="s">
        <v>251</v>
      </c>
      <c r="G81" s="84" t="s">
        <v>252</v>
      </c>
      <c r="H81" s="84" t="s">
        <v>252</v>
      </c>
      <c r="I81" s="50">
        <v>60000</v>
      </c>
      <c r="J81" s="49">
        <v>3143.58</v>
      </c>
      <c r="K81" s="50">
        <v>25</v>
      </c>
      <c r="L81" s="49">
        <f t="shared" si="17"/>
        <v>1722</v>
      </c>
      <c r="M81" s="50">
        <f t="shared" si="70"/>
        <v>4260</v>
      </c>
      <c r="N81" s="55">
        <f t="shared" si="71"/>
        <v>660.00000000000011</v>
      </c>
      <c r="O81" s="49">
        <f t="shared" si="72"/>
        <v>1824</v>
      </c>
      <c r="P81" s="50">
        <f t="shared" si="73"/>
        <v>4254</v>
      </c>
      <c r="Q81" s="50">
        <f t="shared" si="74"/>
        <v>3546</v>
      </c>
      <c r="R81" s="50">
        <f t="shared" si="75"/>
        <v>6714.58</v>
      </c>
      <c r="S81" s="50">
        <f t="shared" si="76"/>
        <v>9174</v>
      </c>
      <c r="T81" s="50">
        <f t="shared" si="77"/>
        <v>53285.42</v>
      </c>
      <c r="U81" s="53" t="s">
        <v>339</v>
      </c>
      <c r="V81" s="29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</row>
    <row r="82" spans="1:165" s="2" customFormat="1" ht="30" customHeight="1" x14ac:dyDescent="0.3">
      <c r="A82" s="72">
        <v>76</v>
      </c>
      <c r="B82" s="27" t="s">
        <v>82</v>
      </c>
      <c r="C82" s="72" t="s">
        <v>268</v>
      </c>
      <c r="D82" s="27" t="s">
        <v>32</v>
      </c>
      <c r="E82" s="27" t="s">
        <v>19</v>
      </c>
      <c r="F82" s="72" t="s">
        <v>251</v>
      </c>
      <c r="G82" s="84" t="s">
        <v>252</v>
      </c>
      <c r="H82" s="84" t="s">
        <v>252</v>
      </c>
      <c r="I82" s="50">
        <v>60000</v>
      </c>
      <c r="J82" s="49">
        <v>3486.68</v>
      </c>
      <c r="K82" s="50">
        <v>25</v>
      </c>
      <c r="L82" s="49">
        <f t="shared" si="17"/>
        <v>1722</v>
      </c>
      <c r="M82" s="50">
        <f t="shared" si="70"/>
        <v>4260</v>
      </c>
      <c r="N82" s="50">
        <f t="shared" si="71"/>
        <v>660.00000000000011</v>
      </c>
      <c r="O82" s="49">
        <f t="shared" si="72"/>
        <v>1824</v>
      </c>
      <c r="P82" s="50">
        <f t="shared" si="73"/>
        <v>4254</v>
      </c>
      <c r="Q82" s="50">
        <f t="shared" si="74"/>
        <v>3546</v>
      </c>
      <c r="R82" s="50">
        <f t="shared" si="75"/>
        <v>7057.68</v>
      </c>
      <c r="S82" s="50">
        <f t="shared" si="76"/>
        <v>9174</v>
      </c>
      <c r="T82" s="50">
        <f t="shared" si="77"/>
        <v>52942.32</v>
      </c>
      <c r="U82" s="53" t="s">
        <v>339</v>
      </c>
      <c r="V82" s="29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</row>
    <row r="83" spans="1:165" s="2" customFormat="1" ht="30" customHeight="1" x14ac:dyDescent="0.3">
      <c r="A83" s="72">
        <v>77</v>
      </c>
      <c r="B83" s="27" t="s">
        <v>141</v>
      </c>
      <c r="C83" s="72" t="s">
        <v>269</v>
      </c>
      <c r="D83" s="27" t="s">
        <v>32</v>
      </c>
      <c r="E83" s="27" t="s">
        <v>19</v>
      </c>
      <c r="F83" s="72" t="s">
        <v>251</v>
      </c>
      <c r="G83" s="84" t="s">
        <v>252</v>
      </c>
      <c r="H83" s="84" t="s">
        <v>252</v>
      </c>
      <c r="I83" s="50">
        <v>60000</v>
      </c>
      <c r="J83" s="49">
        <v>3486.68</v>
      </c>
      <c r="K83" s="50">
        <v>25</v>
      </c>
      <c r="L83" s="49">
        <f t="shared" si="17"/>
        <v>1722</v>
      </c>
      <c r="M83" s="50">
        <f t="shared" si="70"/>
        <v>4260</v>
      </c>
      <c r="N83" s="50">
        <f t="shared" si="71"/>
        <v>660.00000000000011</v>
      </c>
      <c r="O83" s="49">
        <f t="shared" si="72"/>
        <v>1824</v>
      </c>
      <c r="P83" s="50">
        <f t="shared" si="73"/>
        <v>4254</v>
      </c>
      <c r="Q83" s="50">
        <f t="shared" si="74"/>
        <v>3546</v>
      </c>
      <c r="R83" s="50">
        <f t="shared" si="75"/>
        <v>7057.68</v>
      </c>
      <c r="S83" s="50">
        <f t="shared" si="76"/>
        <v>9174</v>
      </c>
      <c r="T83" s="50">
        <f t="shared" si="77"/>
        <v>52942.32</v>
      </c>
      <c r="U83" s="53" t="s">
        <v>339</v>
      </c>
      <c r="V83" s="29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</row>
    <row r="84" spans="1:165" s="2" customFormat="1" ht="30" customHeight="1" x14ac:dyDescent="0.3">
      <c r="A84" s="72">
        <v>78</v>
      </c>
      <c r="B84" s="27" t="s">
        <v>152</v>
      </c>
      <c r="C84" s="72" t="s">
        <v>268</v>
      </c>
      <c r="D84" s="27" t="s">
        <v>32</v>
      </c>
      <c r="E84" s="27" t="s">
        <v>19</v>
      </c>
      <c r="F84" s="72" t="s">
        <v>251</v>
      </c>
      <c r="G84" s="84" t="s">
        <v>252</v>
      </c>
      <c r="H84" s="84" t="s">
        <v>252</v>
      </c>
      <c r="I84" s="50">
        <v>60000</v>
      </c>
      <c r="J84" s="49">
        <v>3486.68</v>
      </c>
      <c r="K84" s="50">
        <v>25</v>
      </c>
      <c r="L84" s="49">
        <f t="shared" si="17"/>
        <v>1722</v>
      </c>
      <c r="M84" s="50">
        <f t="shared" si="70"/>
        <v>4260</v>
      </c>
      <c r="N84" s="50">
        <f t="shared" si="71"/>
        <v>660.00000000000011</v>
      </c>
      <c r="O84" s="49">
        <f t="shared" si="72"/>
        <v>1824</v>
      </c>
      <c r="P84" s="50">
        <f t="shared" si="73"/>
        <v>4254</v>
      </c>
      <c r="Q84" s="50">
        <f t="shared" si="74"/>
        <v>3546</v>
      </c>
      <c r="R84" s="50">
        <f t="shared" si="75"/>
        <v>7057.68</v>
      </c>
      <c r="S84" s="50">
        <f t="shared" si="76"/>
        <v>9174</v>
      </c>
      <c r="T84" s="50">
        <f t="shared" si="77"/>
        <v>52942.32</v>
      </c>
      <c r="U84" s="53" t="s">
        <v>339</v>
      </c>
      <c r="V84" s="29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</row>
    <row r="85" spans="1:165" s="2" customFormat="1" ht="30" customHeight="1" x14ac:dyDescent="0.3">
      <c r="A85" s="72">
        <v>79</v>
      </c>
      <c r="B85" s="27" t="s">
        <v>81</v>
      </c>
      <c r="C85" s="72" t="s">
        <v>269</v>
      </c>
      <c r="D85" s="27" t="s">
        <v>32</v>
      </c>
      <c r="E85" s="27" t="s">
        <v>55</v>
      </c>
      <c r="F85" s="72" t="s">
        <v>251</v>
      </c>
      <c r="G85" s="84" t="s">
        <v>252</v>
      </c>
      <c r="H85" s="84" t="s">
        <v>252</v>
      </c>
      <c r="I85" s="50">
        <v>46000</v>
      </c>
      <c r="J85" s="49">
        <v>1289.46</v>
      </c>
      <c r="K85" s="50">
        <v>25</v>
      </c>
      <c r="L85" s="49">
        <f t="shared" si="17"/>
        <v>1320.2</v>
      </c>
      <c r="M85" s="50">
        <f t="shared" si="70"/>
        <v>3265.9999999999995</v>
      </c>
      <c r="N85" s="50">
        <f t="shared" si="71"/>
        <v>506.00000000000006</v>
      </c>
      <c r="O85" s="49">
        <f t="shared" si="72"/>
        <v>1398.4</v>
      </c>
      <c r="P85" s="50">
        <f t="shared" si="73"/>
        <v>3261.4</v>
      </c>
      <c r="Q85" s="50">
        <f t="shared" si="74"/>
        <v>2718.6000000000004</v>
      </c>
      <c r="R85" s="50">
        <f t="shared" si="75"/>
        <v>4033.06</v>
      </c>
      <c r="S85" s="50">
        <f t="shared" si="76"/>
        <v>7033.4</v>
      </c>
      <c r="T85" s="50">
        <f t="shared" si="77"/>
        <v>41966.94</v>
      </c>
      <c r="U85" s="53" t="s">
        <v>339</v>
      </c>
      <c r="V85" s="29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</row>
    <row r="86" spans="1:165" s="2" customFormat="1" ht="30" customHeight="1" x14ac:dyDescent="0.3">
      <c r="A86" s="72">
        <v>80</v>
      </c>
      <c r="B86" s="27" t="s">
        <v>83</v>
      </c>
      <c r="C86" s="72" t="s">
        <v>269</v>
      </c>
      <c r="D86" s="27" t="s">
        <v>32</v>
      </c>
      <c r="E86" s="27" t="s">
        <v>34</v>
      </c>
      <c r="F86" s="72" t="s">
        <v>251</v>
      </c>
      <c r="G86" s="84" t="s">
        <v>252</v>
      </c>
      <c r="H86" s="84" t="s">
        <v>252</v>
      </c>
      <c r="I86" s="50">
        <v>41000</v>
      </c>
      <c r="J86" s="49">
        <v>583.79</v>
      </c>
      <c r="K86" s="50">
        <v>25</v>
      </c>
      <c r="L86" s="49">
        <f t="shared" si="17"/>
        <v>1176.7</v>
      </c>
      <c r="M86" s="50">
        <f t="shared" si="70"/>
        <v>2910.9999999999995</v>
      </c>
      <c r="N86" s="50">
        <f t="shared" si="71"/>
        <v>451.00000000000006</v>
      </c>
      <c r="O86" s="49">
        <f t="shared" si="72"/>
        <v>1246.4000000000001</v>
      </c>
      <c r="P86" s="50">
        <f t="shared" si="73"/>
        <v>2906.9</v>
      </c>
      <c r="Q86" s="50">
        <f t="shared" si="74"/>
        <v>2423.1000000000004</v>
      </c>
      <c r="R86" s="50">
        <f t="shared" si="75"/>
        <v>3031.8900000000003</v>
      </c>
      <c r="S86" s="50">
        <f t="shared" si="76"/>
        <v>6268.9</v>
      </c>
      <c r="T86" s="50">
        <f t="shared" si="77"/>
        <v>37968.11</v>
      </c>
      <c r="U86" s="53" t="s">
        <v>339</v>
      </c>
      <c r="V86" s="29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</row>
    <row r="87" spans="1:165" s="19" customFormat="1" ht="30" customHeight="1" x14ac:dyDescent="0.3">
      <c r="A87" s="72">
        <v>81</v>
      </c>
      <c r="B87" s="27" t="s">
        <v>266</v>
      </c>
      <c r="C87" s="72" t="s">
        <v>268</v>
      </c>
      <c r="D87" s="27" t="s">
        <v>257</v>
      </c>
      <c r="E87" s="27" t="s">
        <v>258</v>
      </c>
      <c r="F87" s="72" t="s">
        <v>251</v>
      </c>
      <c r="G87" s="84" t="s">
        <v>252</v>
      </c>
      <c r="H87" s="84" t="s">
        <v>252</v>
      </c>
      <c r="I87" s="50">
        <v>44000</v>
      </c>
      <c r="J87" s="49">
        <v>1007.19</v>
      </c>
      <c r="K87" s="50">
        <v>25</v>
      </c>
      <c r="L87" s="49">
        <f t="shared" si="17"/>
        <v>1262.8</v>
      </c>
      <c r="M87" s="50">
        <f t="shared" si="70"/>
        <v>3123.9999999999995</v>
      </c>
      <c r="N87" s="50">
        <f t="shared" si="71"/>
        <v>484.00000000000006</v>
      </c>
      <c r="O87" s="49">
        <f t="shared" si="72"/>
        <v>1337.6</v>
      </c>
      <c r="P87" s="50">
        <f t="shared" si="73"/>
        <v>3119.6000000000004</v>
      </c>
      <c r="Q87" s="50">
        <f t="shared" si="74"/>
        <v>2600.3999999999996</v>
      </c>
      <c r="R87" s="50">
        <f t="shared" ref="R87" si="78">SUM(J87+K87+L87+O87)</f>
        <v>3632.5899999999997</v>
      </c>
      <c r="S87" s="50">
        <f t="shared" si="76"/>
        <v>6727.6</v>
      </c>
      <c r="T87" s="50">
        <f t="shared" si="77"/>
        <v>40367.410000000003</v>
      </c>
      <c r="U87" s="53" t="s">
        <v>339</v>
      </c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</row>
    <row r="88" spans="1:165" s="14" customFormat="1" ht="30" customHeight="1" x14ac:dyDescent="0.3">
      <c r="A88" s="72">
        <v>82</v>
      </c>
      <c r="B88" s="27" t="s">
        <v>342</v>
      </c>
      <c r="C88" s="72" t="s">
        <v>269</v>
      </c>
      <c r="D88" s="27" t="s">
        <v>343</v>
      </c>
      <c r="E88" s="27" t="s">
        <v>1</v>
      </c>
      <c r="F88" s="72" t="s">
        <v>251</v>
      </c>
      <c r="G88" s="84" t="s">
        <v>252</v>
      </c>
      <c r="H88" s="84" t="s">
        <v>252</v>
      </c>
      <c r="I88" s="50">
        <v>80000</v>
      </c>
      <c r="J88" s="49">
        <v>7400.87</v>
      </c>
      <c r="K88" s="50">
        <v>25</v>
      </c>
      <c r="L88" s="49">
        <f>I88*2.87%</f>
        <v>2296</v>
      </c>
      <c r="M88" s="50">
        <f>I88*7.1%</f>
        <v>5679.9999999999991</v>
      </c>
      <c r="N88" s="50">
        <f>I88*1.1%</f>
        <v>880.00000000000011</v>
      </c>
      <c r="O88" s="49">
        <f>I88*3.04%</f>
        <v>2432</v>
      </c>
      <c r="P88" s="50">
        <f>I88*7.09%</f>
        <v>5672</v>
      </c>
      <c r="Q88" s="50">
        <f>+L88+O88</f>
        <v>4728</v>
      </c>
      <c r="R88" s="50">
        <f>SUM(J88+K88+L88+O88)</f>
        <v>12153.869999999999</v>
      </c>
      <c r="S88" s="50">
        <f>SUM(M88+N88+P88)</f>
        <v>12232</v>
      </c>
      <c r="T88" s="50">
        <f>I88-R88</f>
        <v>67846.13</v>
      </c>
      <c r="U88" s="53" t="s">
        <v>339</v>
      </c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</row>
    <row r="89" spans="1:165" s="2" customFormat="1" ht="30" customHeight="1" x14ac:dyDescent="0.3">
      <c r="A89" s="72">
        <v>83</v>
      </c>
      <c r="B89" s="27" t="s">
        <v>54</v>
      </c>
      <c r="C89" s="72" t="s">
        <v>268</v>
      </c>
      <c r="D89" s="27" t="s">
        <v>53</v>
      </c>
      <c r="E89" s="27" t="s">
        <v>19</v>
      </c>
      <c r="F89" s="72" t="s">
        <v>251</v>
      </c>
      <c r="G89" s="84" t="s">
        <v>252</v>
      </c>
      <c r="H89" s="84" t="s">
        <v>252</v>
      </c>
      <c r="I89" s="50">
        <v>60000</v>
      </c>
      <c r="J89" s="49">
        <v>3486.68</v>
      </c>
      <c r="K89" s="50">
        <v>25</v>
      </c>
      <c r="L89" s="49">
        <f t="shared" si="17"/>
        <v>1722</v>
      </c>
      <c r="M89" s="50">
        <f t="shared" ref="M89:M127" si="79">I89*7.1%</f>
        <v>4260</v>
      </c>
      <c r="N89" s="50">
        <f t="shared" ref="N89:N127" si="80">I89*1.1%</f>
        <v>660.00000000000011</v>
      </c>
      <c r="O89" s="49">
        <f t="shared" ref="O89:O127" si="81">I89*3.04%</f>
        <v>1824</v>
      </c>
      <c r="P89" s="50">
        <f t="shared" ref="P89:P127" si="82">I89*7.09%</f>
        <v>4254</v>
      </c>
      <c r="Q89" s="50">
        <f t="shared" ref="Q89:Q127" si="83">+L89+O89</f>
        <v>3546</v>
      </c>
      <c r="R89" s="50">
        <f t="shared" ref="R89:R119" si="84">SUM(J89+K89+L89+O89)</f>
        <v>7057.68</v>
      </c>
      <c r="S89" s="50">
        <f t="shared" ref="S89:S119" si="85">SUM(M89+N89+P89)</f>
        <v>9174</v>
      </c>
      <c r="T89" s="50">
        <f t="shared" ref="T89:T119" si="86">I89-R89</f>
        <v>52942.32</v>
      </c>
      <c r="U89" s="53" t="s">
        <v>339</v>
      </c>
      <c r="V89" s="29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</row>
    <row r="90" spans="1:165" s="2" customFormat="1" ht="30" customHeight="1" x14ac:dyDescent="0.3">
      <c r="A90" s="72">
        <v>84</v>
      </c>
      <c r="B90" s="27" t="s">
        <v>145</v>
      </c>
      <c r="C90" s="72" t="s">
        <v>269</v>
      </c>
      <c r="D90" s="27" t="s">
        <v>53</v>
      </c>
      <c r="E90" s="27" t="s">
        <v>55</v>
      </c>
      <c r="F90" s="72" t="s">
        <v>251</v>
      </c>
      <c r="G90" s="84" t="s">
        <v>252</v>
      </c>
      <c r="H90" s="84" t="s">
        <v>252</v>
      </c>
      <c r="I90" s="50">
        <v>46000</v>
      </c>
      <c r="J90" s="49">
        <v>1289.46</v>
      </c>
      <c r="K90" s="50">
        <v>25</v>
      </c>
      <c r="L90" s="49">
        <f t="shared" si="17"/>
        <v>1320.2</v>
      </c>
      <c r="M90" s="50">
        <f t="shared" si="79"/>
        <v>3265.9999999999995</v>
      </c>
      <c r="N90" s="50">
        <f t="shared" si="80"/>
        <v>506.00000000000006</v>
      </c>
      <c r="O90" s="49">
        <f t="shared" si="81"/>
        <v>1398.4</v>
      </c>
      <c r="P90" s="50">
        <f t="shared" si="82"/>
        <v>3261.4</v>
      </c>
      <c r="Q90" s="50">
        <f t="shared" si="83"/>
        <v>2718.6000000000004</v>
      </c>
      <c r="R90" s="50">
        <f t="shared" si="84"/>
        <v>4033.06</v>
      </c>
      <c r="S90" s="50">
        <f t="shared" si="85"/>
        <v>7033.4</v>
      </c>
      <c r="T90" s="50">
        <f t="shared" si="86"/>
        <v>41966.94</v>
      </c>
      <c r="U90" s="53" t="s">
        <v>339</v>
      </c>
      <c r="V90" s="29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</row>
    <row r="91" spans="1:165" s="2" customFormat="1" ht="30" customHeight="1" x14ac:dyDescent="0.3">
      <c r="A91" s="72">
        <v>85</v>
      </c>
      <c r="B91" s="27" t="s">
        <v>56</v>
      </c>
      <c r="C91" s="72" t="s">
        <v>269</v>
      </c>
      <c r="D91" s="27" t="s">
        <v>53</v>
      </c>
      <c r="E91" s="27" t="s">
        <v>55</v>
      </c>
      <c r="F91" s="72" t="s">
        <v>251</v>
      </c>
      <c r="G91" s="84" t="s">
        <v>252</v>
      </c>
      <c r="H91" s="84" t="s">
        <v>252</v>
      </c>
      <c r="I91" s="50">
        <v>46000</v>
      </c>
      <c r="J91" s="49">
        <v>1289.46</v>
      </c>
      <c r="K91" s="50">
        <v>25</v>
      </c>
      <c r="L91" s="49">
        <f t="shared" si="17"/>
        <v>1320.2</v>
      </c>
      <c r="M91" s="50">
        <f t="shared" si="79"/>
        <v>3265.9999999999995</v>
      </c>
      <c r="N91" s="50">
        <f t="shared" si="80"/>
        <v>506.00000000000006</v>
      </c>
      <c r="O91" s="49">
        <f t="shared" si="81"/>
        <v>1398.4</v>
      </c>
      <c r="P91" s="50">
        <f t="shared" si="82"/>
        <v>3261.4</v>
      </c>
      <c r="Q91" s="50">
        <f t="shared" si="83"/>
        <v>2718.6000000000004</v>
      </c>
      <c r="R91" s="50">
        <f t="shared" si="84"/>
        <v>4033.06</v>
      </c>
      <c r="S91" s="50">
        <f t="shared" si="85"/>
        <v>7033.4</v>
      </c>
      <c r="T91" s="50">
        <f t="shared" si="86"/>
        <v>41966.94</v>
      </c>
      <c r="U91" s="53" t="s">
        <v>339</v>
      </c>
      <c r="V91" s="29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</row>
    <row r="92" spans="1:165" s="2" customFormat="1" ht="30" customHeight="1" x14ac:dyDescent="0.3">
      <c r="A92" s="72">
        <v>86</v>
      </c>
      <c r="B92" s="27" t="s">
        <v>149</v>
      </c>
      <c r="C92" s="72" t="s">
        <v>269</v>
      </c>
      <c r="D92" s="27" t="s">
        <v>53</v>
      </c>
      <c r="E92" s="27" t="s">
        <v>55</v>
      </c>
      <c r="F92" s="72" t="s">
        <v>251</v>
      </c>
      <c r="G92" s="84" t="s">
        <v>252</v>
      </c>
      <c r="H92" s="84" t="s">
        <v>252</v>
      </c>
      <c r="I92" s="50">
        <v>46000</v>
      </c>
      <c r="J92" s="49">
        <v>1289.46</v>
      </c>
      <c r="K92" s="50">
        <v>25</v>
      </c>
      <c r="L92" s="49">
        <f t="shared" si="17"/>
        <v>1320.2</v>
      </c>
      <c r="M92" s="50">
        <f t="shared" si="79"/>
        <v>3265.9999999999995</v>
      </c>
      <c r="N92" s="50">
        <f t="shared" si="80"/>
        <v>506.00000000000006</v>
      </c>
      <c r="O92" s="49">
        <f t="shared" si="81"/>
        <v>1398.4</v>
      </c>
      <c r="P92" s="50">
        <f t="shared" si="82"/>
        <v>3261.4</v>
      </c>
      <c r="Q92" s="50">
        <f t="shared" si="83"/>
        <v>2718.6000000000004</v>
      </c>
      <c r="R92" s="50">
        <f t="shared" si="84"/>
        <v>4033.06</v>
      </c>
      <c r="S92" s="50">
        <f t="shared" si="85"/>
        <v>7033.4</v>
      </c>
      <c r="T92" s="50">
        <f t="shared" si="86"/>
        <v>41966.94</v>
      </c>
      <c r="U92" s="53" t="s">
        <v>339</v>
      </c>
      <c r="V92" s="29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</row>
    <row r="93" spans="1:165" s="2" customFormat="1" ht="30" customHeight="1" x14ac:dyDescent="0.3">
      <c r="A93" s="72">
        <v>87</v>
      </c>
      <c r="B93" s="27" t="s">
        <v>150</v>
      </c>
      <c r="C93" s="72" t="s">
        <v>269</v>
      </c>
      <c r="D93" s="27" t="s">
        <v>53</v>
      </c>
      <c r="E93" s="27" t="s">
        <v>55</v>
      </c>
      <c r="F93" s="72" t="s">
        <v>251</v>
      </c>
      <c r="G93" s="84" t="s">
        <v>252</v>
      </c>
      <c r="H93" s="84" t="s">
        <v>252</v>
      </c>
      <c r="I93" s="50">
        <v>46000</v>
      </c>
      <c r="J93" s="49">
        <v>1289.46</v>
      </c>
      <c r="K93" s="50">
        <v>25</v>
      </c>
      <c r="L93" s="49">
        <f t="shared" si="17"/>
        <v>1320.2</v>
      </c>
      <c r="M93" s="50">
        <f t="shared" si="79"/>
        <v>3265.9999999999995</v>
      </c>
      <c r="N93" s="50">
        <f t="shared" si="80"/>
        <v>506.00000000000006</v>
      </c>
      <c r="O93" s="49">
        <f t="shared" si="81"/>
        <v>1398.4</v>
      </c>
      <c r="P93" s="50">
        <f t="shared" si="82"/>
        <v>3261.4</v>
      </c>
      <c r="Q93" s="50">
        <f t="shared" si="83"/>
        <v>2718.6000000000004</v>
      </c>
      <c r="R93" s="50">
        <f t="shared" si="84"/>
        <v>4033.06</v>
      </c>
      <c r="S93" s="50">
        <f t="shared" si="85"/>
        <v>7033.4</v>
      </c>
      <c r="T93" s="50">
        <f t="shared" si="86"/>
        <v>41966.94</v>
      </c>
      <c r="U93" s="53" t="s">
        <v>339</v>
      </c>
      <c r="V93" s="29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</row>
    <row r="94" spans="1:165" s="2" customFormat="1" ht="30" customHeight="1" x14ac:dyDescent="0.3">
      <c r="A94" s="72">
        <v>88</v>
      </c>
      <c r="B94" s="27" t="s">
        <v>353</v>
      </c>
      <c r="C94" s="72" t="s">
        <v>269</v>
      </c>
      <c r="D94" s="27" t="s">
        <v>53</v>
      </c>
      <c r="E94" s="27" t="s">
        <v>55</v>
      </c>
      <c r="F94" s="72" t="s">
        <v>251</v>
      </c>
      <c r="G94" s="84" t="s">
        <v>252</v>
      </c>
      <c r="H94" s="84" t="s">
        <v>252</v>
      </c>
      <c r="I94" s="50">
        <v>46000</v>
      </c>
      <c r="J94" s="49">
        <v>1289.46</v>
      </c>
      <c r="K94" s="50">
        <v>25</v>
      </c>
      <c r="L94" s="49">
        <f t="shared" si="17"/>
        <v>1320.2</v>
      </c>
      <c r="M94" s="50">
        <f t="shared" si="79"/>
        <v>3265.9999999999995</v>
      </c>
      <c r="N94" s="50">
        <f t="shared" si="80"/>
        <v>506.00000000000006</v>
      </c>
      <c r="O94" s="49">
        <f t="shared" si="81"/>
        <v>1398.4</v>
      </c>
      <c r="P94" s="50">
        <f t="shared" si="82"/>
        <v>3261.4</v>
      </c>
      <c r="Q94" s="50">
        <f t="shared" si="83"/>
        <v>2718.6000000000004</v>
      </c>
      <c r="R94" s="50">
        <f t="shared" si="84"/>
        <v>4033.06</v>
      </c>
      <c r="S94" s="50">
        <f t="shared" si="85"/>
        <v>7033.4</v>
      </c>
      <c r="T94" s="50">
        <f t="shared" si="86"/>
        <v>41966.94</v>
      </c>
      <c r="U94" s="53" t="s">
        <v>339</v>
      </c>
      <c r="V94" s="29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</row>
    <row r="95" spans="1:165" s="2" customFormat="1" ht="30" customHeight="1" x14ac:dyDescent="0.3">
      <c r="A95" s="72">
        <v>89</v>
      </c>
      <c r="B95" s="27" t="s">
        <v>350</v>
      </c>
      <c r="C95" s="72" t="s">
        <v>269</v>
      </c>
      <c r="D95" s="27" t="s">
        <v>53</v>
      </c>
      <c r="E95" s="27" t="s">
        <v>55</v>
      </c>
      <c r="F95" s="72" t="s">
        <v>251</v>
      </c>
      <c r="G95" s="84" t="s">
        <v>252</v>
      </c>
      <c r="H95" s="84" t="s">
        <v>252</v>
      </c>
      <c r="I95" s="50">
        <v>46000</v>
      </c>
      <c r="J95" s="49">
        <v>1289.46</v>
      </c>
      <c r="K95" s="50">
        <v>25</v>
      </c>
      <c r="L95" s="49">
        <f>I95*2.87%</f>
        <v>1320.2</v>
      </c>
      <c r="M95" s="50">
        <f>I95*7.1%</f>
        <v>3265.9999999999995</v>
      </c>
      <c r="N95" s="50">
        <f>I95*1.1%</f>
        <v>506.00000000000006</v>
      </c>
      <c r="O95" s="49">
        <f>I95*3.04%</f>
        <v>1398.4</v>
      </c>
      <c r="P95" s="50">
        <f>I95*7.09%</f>
        <v>3261.4</v>
      </c>
      <c r="Q95" s="50">
        <f>+L95+O95</f>
        <v>2718.6000000000004</v>
      </c>
      <c r="R95" s="50">
        <f>SUM(J95+K95+L95+O95)</f>
        <v>4033.06</v>
      </c>
      <c r="S95" s="50">
        <f>SUM(M95+N95+P95)</f>
        <v>7033.4</v>
      </c>
      <c r="T95" s="50">
        <f>I95-R95</f>
        <v>41966.94</v>
      </c>
      <c r="U95" s="53" t="s">
        <v>339</v>
      </c>
      <c r="V95" s="29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</row>
    <row r="96" spans="1:165" s="2" customFormat="1" ht="30" customHeight="1" x14ac:dyDescent="0.3">
      <c r="A96" s="72">
        <v>90</v>
      </c>
      <c r="B96" s="27" t="s">
        <v>139</v>
      </c>
      <c r="C96" s="72" t="s">
        <v>269</v>
      </c>
      <c r="D96" s="27" t="s">
        <v>138</v>
      </c>
      <c r="E96" s="27" t="s">
        <v>19</v>
      </c>
      <c r="F96" s="72" t="s">
        <v>251</v>
      </c>
      <c r="G96" s="84" t="s">
        <v>252</v>
      </c>
      <c r="H96" s="84" t="s">
        <v>252</v>
      </c>
      <c r="I96" s="50">
        <v>60000</v>
      </c>
      <c r="J96" s="49">
        <v>3143.58</v>
      </c>
      <c r="K96" s="50">
        <v>25</v>
      </c>
      <c r="L96" s="49">
        <f t="shared" si="17"/>
        <v>1722</v>
      </c>
      <c r="M96" s="50">
        <f t="shared" si="79"/>
        <v>4260</v>
      </c>
      <c r="N96" s="50">
        <f t="shared" si="80"/>
        <v>660.00000000000011</v>
      </c>
      <c r="O96" s="49">
        <f t="shared" si="81"/>
        <v>1824</v>
      </c>
      <c r="P96" s="50">
        <f t="shared" si="82"/>
        <v>4254</v>
      </c>
      <c r="Q96" s="50">
        <f t="shared" si="83"/>
        <v>3546</v>
      </c>
      <c r="R96" s="50">
        <f t="shared" si="84"/>
        <v>6714.58</v>
      </c>
      <c r="S96" s="50">
        <f t="shared" si="85"/>
        <v>9174</v>
      </c>
      <c r="T96" s="50">
        <f t="shared" si="86"/>
        <v>53285.42</v>
      </c>
      <c r="U96" s="53" t="s">
        <v>339</v>
      </c>
      <c r="V96" s="29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</row>
    <row r="97" spans="1:165" s="2" customFormat="1" ht="30" customHeight="1" x14ac:dyDescent="0.3">
      <c r="A97" s="72">
        <v>91</v>
      </c>
      <c r="B97" s="27" t="s">
        <v>58</v>
      </c>
      <c r="C97" s="72" t="s">
        <v>269</v>
      </c>
      <c r="D97" s="27" t="s">
        <v>57</v>
      </c>
      <c r="E97" s="27" t="s">
        <v>19</v>
      </c>
      <c r="F97" s="72" t="s">
        <v>251</v>
      </c>
      <c r="G97" s="84" t="s">
        <v>252</v>
      </c>
      <c r="H97" s="84" t="s">
        <v>252</v>
      </c>
      <c r="I97" s="50">
        <v>60000</v>
      </c>
      <c r="J97" s="49">
        <v>3486.68</v>
      </c>
      <c r="K97" s="50">
        <v>25</v>
      </c>
      <c r="L97" s="49">
        <f t="shared" si="17"/>
        <v>1722</v>
      </c>
      <c r="M97" s="50">
        <f t="shared" si="79"/>
        <v>4260</v>
      </c>
      <c r="N97" s="50">
        <f t="shared" si="80"/>
        <v>660.00000000000011</v>
      </c>
      <c r="O97" s="49">
        <f t="shared" si="81"/>
        <v>1824</v>
      </c>
      <c r="P97" s="50">
        <f t="shared" si="82"/>
        <v>4254</v>
      </c>
      <c r="Q97" s="50">
        <f t="shared" si="83"/>
        <v>3546</v>
      </c>
      <c r="R97" s="50">
        <f t="shared" si="84"/>
        <v>7057.68</v>
      </c>
      <c r="S97" s="50">
        <f t="shared" si="85"/>
        <v>9174</v>
      </c>
      <c r="T97" s="50">
        <f t="shared" si="86"/>
        <v>52942.32</v>
      </c>
      <c r="U97" s="53" t="s">
        <v>339</v>
      </c>
      <c r="V97" s="29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</row>
    <row r="98" spans="1:165" s="2" customFormat="1" ht="30" customHeight="1" x14ac:dyDescent="0.3">
      <c r="A98" s="72">
        <v>92</v>
      </c>
      <c r="B98" s="27" t="s">
        <v>308</v>
      </c>
      <c r="C98" s="72" t="s">
        <v>268</v>
      </c>
      <c r="D98" s="27" t="s">
        <v>57</v>
      </c>
      <c r="E98" s="36" t="s">
        <v>61</v>
      </c>
      <c r="F98" s="72" t="s">
        <v>251</v>
      </c>
      <c r="G98" s="84" t="s">
        <v>252</v>
      </c>
      <c r="H98" s="84" t="s">
        <v>252</v>
      </c>
      <c r="I98" s="50">
        <v>46000</v>
      </c>
      <c r="J98" s="49">
        <v>1289.46</v>
      </c>
      <c r="K98" s="50">
        <v>25</v>
      </c>
      <c r="L98" s="49">
        <f t="shared" si="17"/>
        <v>1320.2</v>
      </c>
      <c r="M98" s="50">
        <f t="shared" si="79"/>
        <v>3265.9999999999995</v>
      </c>
      <c r="N98" s="50">
        <f t="shared" si="80"/>
        <v>506.00000000000006</v>
      </c>
      <c r="O98" s="49">
        <f t="shared" si="81"/>
        <v>1398.4</v>
      </c>
      <c r="P98" s="50">
        <f t="shared" si="82"/>
        <v>3261.4</v>
      </c>
      <c r="Q98" s="50">
        <f t="shared" si="83"/>
        <v>2718.6000000000004</v>
      </c>
      <c r="R98" s="50">
        <f t="shared" si="84"/>
        <v>4033.06</v>
      </c>
      <c r="S98" s="50">
        <f t="shared" si="85"/>
        <v>7033.4</v>
      </c>
      <c r="T98" s="50">
        <f t="shared" si="86"/>
        <v>41966.94</v>
      </c>
      <c r="U98" s="53" t="s">
        <v>339</v>
      </c>
      <c r="V98" s="29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</row>
    <row r="99" spans="1:165" s="2" customFormat="1" ht="30" customHeight="1" x14ac:dyDescent="0.3">
      <c r="A99" s="72">
        <v>93</v>
      </c>
      <c r="B99" s="27" t="s">
        <v>60</v>
      </c>
      <c r="C99" s="72" t="s">
        <v>269</v>
      </c>
      <c r="D99" s="27" t="s">
        <v>59</v>
      </c>
      <c r="E99" s="27" t="s">
        <v>1</v>
      </c>
      <c r="F99" s="72" t="s">
        <v>251</v>
      </c>
      <c r="G99" s="84" t="s">
        <v>252</v>
      </c>
      <c r="H99" s="84" t="s">
        <v>252</v>
      </c>
      <c r="I99" s="50">
        <v>60000</v>
      </c>
      <c r="J99" s="49">
        <v>2800.39</v>
      </c>
      <c r="K99" s="50">
        <v>25</v>
      </c>
      <c r="L99" s="49">
        <f t="shared" si="17"/>
        <v>1722</v>
      </c>
      <c r="M99" s="50">
        <f t="shared" si="79"/>
        <v>4260</v>
      </c>
      <c r="N99" s="50">
        <f t="shared" si="80"/>
        <v>660.00000000000011</v>
      </c>
      <c r="O99" s="49">
        <f t="shared" si="81"/>
        <v>1824</v>
      </c>
      <c r="P99" s="50">
        <f t="shared" si="82"/>
        <v>4254</v>
      </c>
      <c r="Q99" s="50">
        <f t="shared" si="83"/>
        <v>3546</v>
      </c>
      <c r="R99" s="50">
        <f t="shared" si="84"/>
        <v>6371.3899999999994</v>
      </c>
      <c r="S99" s="50">
        <f t="shared" si="85"/>
        <v>9174</v>
      </c>
      <c r="T99" s="50">
        <f t="shared" si="86"/>
        <v>53628.61</v>
      </c>
      <c r="U99" s="53" t="s">
        <v>339</v>
      </c>
      <c r="V99" s="29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</row>
    <row r="100" spans="1:165" s="2" customFormat="1" ht="30" customHeight="1" x14ac:dyDescent="0.3">
      <c r="A100" s="72">
        <v>94</v>
      </c>
      <c r="B100" s="27" t="s">
        <v>62</v>
      </c>
      <c r="C100" s="72" t="s">
        <v>268</v>
      </c>
      <c r="D100" s="27" t="s">
        <v>59</v>
      </c>
      <c r="E100" s="27" t="s">
        <v>63</v>
      </c>
      <c r="F100" s="72" t="s">
        <v>251</v>
      </c>
      <c r="G100" s="84" t="s">
        <v>252</v>
      </c>
      <c r="H100" s="84" t="s">
        <v>252</v>
      </c>
      <c r="I100" s="50">
        <v>55000</v>
      </c>
      <c r="J100" s="49">
        <v>2559.4899999999998</v>
      </c>
      <c r="K100" s="50">
        <v>25</v>
      </c>
      <c r="L100" s="49">
        <f t="shared" si="17"/>
        <v>1578.5</v>
      </c>
      <c r="M100" s="50">
        <f t="shared" si="79"/>
        <v>3904.9999999999995</v>
      </c>
      <c r="N100" s="50">
        <f t="shared" si="80"/>
        <v>605.00000000000011</v>
      </c>
      <c r="O100" s="49">
        <f t="shared" si="81"/>
        <v>1672</v>
      </c>
      <c r="P100" s="50">
        <f t="shared" si="82"/>
        <v>3899.5000000000005</v>
      </c>
      <c r="Q100" s="50">
        <f t="shared" si="83"/>
        <v>3250.5</v>
      </c>
      <c r="R100" s="50">
        <f t="shared" si="84"/>
        <v>5834.99</v>
      </c>
      <c r="S100" s="50">
        <f t="shared" si="85"/>
        <v>8409.5</v>
      </c>
      <c r="T100" s="50">
        <f t="shared" si="86"/>
        <v>49165.01</v>
      </c>
      <c r="U100" s="53" t="s">
        <v>339</v>
      </c>
      <c r="V100" s="29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</row>
    <row r="101" spans="1:165" s="2" customFormat="1" ht="30" customHeight="1" x14ac:dyDescent="0.3">
      <c r="A101" s="72">
        <v>95</v>
      </c>
      <c r="B101" s="27" t="s">
        <v>140</v>
      </c>
      <c r="C101" s="72" t="s">
        <v>268</v>
      </c>
      <c r="D101" s="27" t="s">
        <v>59</v>
      </c>
      <c r="E101" s="27" t="s">
        <v>1</v>
      </c>
      <c r="F101" s="72" t="s">
        <v>251</v>
      </c>
      <c r="G101" s="84" t="s">
        <v>252</v>
      </c>
      <c r="H101" s="84" t="s">
        <v>252</v>
      </c>
      <c r="I101" s="50">
        <v>50000</v>
      </c>
      <c r="J101" s="49">
        <v>1854</v>
      </c>
      <c r="K101" s="50">
        <v>25</v>
      </c>
      <c r="L101" s="49">
        <f t="shared" si="17"/>
        <v>1435</v>
      </c>
      <c r="M101" s="50">
        <f t="shared" si="79"/>
        <v>3549.9999999999995</v>
      </c>
      <c r="N101" s="50">
        <f t="shared" si="80"/>
        <v>550</v>
      </c>
      <c r="O101" s="49">
        <f t="shared" si="81"/>
        <v>1520</v>
      </c>
      <c r="P101" s="50">
        <f t="shared" si="82"/>
        <v>3545.0000000000005</v>
      </c>
      <c r="Q101" s="50">
        <f t="shared" si="83"/>
        <v>2955</v>
      </c>
      <c r="R101" s="50">
        <f t="shared" si="84"/>
        <v>4834</v>
      </c>
      <c r="S101" s="50">
        <f t="shared" si="85"/>
        <v>7645</v>
      </c>
      <c r="T101" s="50">
        <f t="shared" si="86"/>
        <v>45166</v>
      </c>
      <c r="U101" s="53" t="s">
        <v>339</v>
      </c>
      <c r="V101" s="29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</row>
    <row r="102" spans="1:165" s="2" customFormat="1" ht="30" customHeight="1" x14ac:dyDescent="0.3">
      <c r="A102" s="72">
        <v>96</v>
      </c>
      <c r="B102" s="27" t="s">
        <v>323</v>
      </c>
      <c r="C102" s="72" t="s">
        <v>269</v>
      </c>
      <c r="D102" s="27" t="s">
        <v>59</v>
      </c>
      <c r="E102" s="27" t="s">
        <v>61</v>
      </c>
      <c r="F102" s="72" t="s">
        <v>251</v>
      </c>
      <c r="G102" s="84" t="s">
        <v>252</v>
      </c>
      <c r="H102" s="84" t="s">
        <v>252</v>
      </c>
      <c r="I102" s="50">
        <v>45000</v>
      </c>
      <c r="J102" s="49">
        <v>1148.33</v>
      </c>
      <c r="K102" s="50">
        <v>25</v>
      </c>
      <c r="L102" s="49">
        <f t="shared" ref="L102:L196" si="87">I102*2.87%</f>
        <v>1291.5</v>
      </c>
      <c r="M102" s="50">
        <f t="shared" si="79"/>
        <v>3194.9999999999995</v>
      </c>
      <c r="N102" s="50">
        <f t="shared" si="80"/>
        <v>495.00000000000006</v>
      </c>
      <c r="O102" s="49">
        <f t="shared" si="81"/>
        <v>1368</v>
      </c>
      <c r="P102" s="50">
        <f t="shared" si="82"/>
        <v>3190.5</v>
      </c>
      <c r="Q102" s="50">
        <f t="shared" si="83"/>
        <v>2659.5</v>
      </c>
      <c r="R102" s="50">
        <f t="shared" si="84"/>
        <v>3832.83</v>
      </c>
      <c r="S102" s="50">
        <f t="shared" si="85"/>
        <v>6880.5</v>
      </c>
      <c r="T102" s="50">
        <f t="shared" si="86"/>
        <v>41167.17</v>
      </c>
      <c r="U102" s="53" t="s">
        <v>339</v>
      </c>
      <c r="V102" s="29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</row>
    <row r="103" spans="1:165" s="30" customFormat="1" ht="30" customHeight="1" x14ac:dyDescent="0.3">
      <c r="A103" s="72">
        <v>97</v>
      </c>
      <c r="B103" s="27" t="s">
        <v>168</v>
      </c>
      <c r="C103" s="72" t="s">
        <v>269</v>
      </c>
      <c r="D103" s="27" t="s">
        <v>59</v>
      </c>
      <c r="E103" s="27" t="s">
        <v>89</v>
      </c>
      <c r="F103" s="72" t="s">
        <v>251</v>
      </c>
      <c r="G103" s="84" t="s">
        <v>252</v>
      </c>
      <c r="H103" s="84" t="s">
        <v>252</v>
      </c>
      <c r="I103" s="50">
        <v>45000</v>
      </c>
      <c r="J103" s="49">
        <v>891.01</v>
      </c>
      <c r="K103" s="50">
        <v>25</v>
      </c>
      <c r="L103" s="49">
        <f>I103*2.87%</f>
        <v>1291.5</v>
      </c>
      <c r="M103" s="50">
        <f>I103*7.1%</f>
        <v>3194.9999999999995</v>
      </c>
      <c r="N103" s="50">
        <f>I103*1.1%</f>
        <v>495.00000000000006</v>
      </c>
      <c r="O103" s="49">
        <f>I103*3.04%</f>
        <v>1368</v>
      </c>
      <c r="P103" s="50">
        <f>I103*7.09%</f>
        <v>3190.5</v>
      </c>
      <c r="Q103" s="50">
        <f>+L103+O103</f>
        <v>2659.5</v>
      </c>
      <c r="R103" s="50">
        <f>SUM(J103+K103+L103+O103)</f>
        <v>3575.51</v>
      </c>
      <c r="S103" s="50">
        <f>SUM(M103+N103+P103)</f>
        <v>6880.5</v>
      </c>
      <c r="T103" s="50">
        <f>I103-R103</f>
        <v>41424.49</v>
      </c>
      <c r="U103" s="53" t="s">
        <v>339</v>
      </c>
      <c r="V103" s="29"/>
    </row>
    <row r="104" spans="1:165" s="2" customFormat="1" ht="30" customHeight="1" x14ac:dyDescent="0.3">
      <c r="A104" s="72">
        <v>98</v>
      </c>
      <c r="B104" s="27" t="s">
        <v>366</v>
      </c>
      <c r="C104" s="72" t="s">
        <v>268</v>
      </c>
      <c r="D104" s="27" t="s">
        <v>59</v>
      </c>
      <c r="E104" s="27" t="s">
        <v>55</v>
      </c>
      <c r="F104" s="72" t="s">
        <v>251</v>
      </c>
      <c r="G104" s="84" t="s">
        <v>252</v>
      </c>
      <c r="H104" s="84" t="s">
        <v>252</v>
      </c>
      <c r="I104" s="50">
        <v>46000</v>
      </c>
      <c r="J104" s="49">
        <v>1289.46</v>
      </c>
      <c r="K104" s="50">
        <v>25</v>
      </c>
      <c r="L104" s="49">
        <f t="shared" ref="L104" si="88">I104*2.87%</f>
        <v>1320.2</v>
      </c>
      <c r="M104" s="50">
        <f t="shared" ref="M104" si="89">I104*7.1%</f>
        <v>3265.9999999999995</v>
      </c>
      <c r="N104" s="50">
        <f t="shared" ref="N104" si="90">I104*1.1%</f>
        <v>506.00000000000006</v>
      </c>
      <c r="O104" s="49">
        <f t="shared" ref="O104" si="91">I104*3.04%</f>
        <v>1398.4</v>
      </c>
      <c r="P104" s="50">
        <f t="shared" ref="P104" si="92">I104*7.09%</f>
        <v>3261.4</v>
      </c>
      <c r="Q104" s="50">
        <f t="shared" ref="Q104" si="93">+L104+O104</f>
        <v>2718.6000000000004</v>
      </c>
      <c r="R104" s="61">
        <f t="shared" ref="R104" si="94">SUM(J104+K104+L104+O104)</f>
        <v>4033.06</v>
      </c>
      <c r="S104" s="61">
        <f t="shared" ref="S104" si="95">SUM(M104+N104+P104)</f>
        <v>7033.4</v>
      </c>
      <c r="T104" s="61">
        <f t="shared" ref="T104" si="96">I104-R104</f>
        <v>41966.94</v>
      </c>
      <c r="U104" s="53" t="s">
        <v>339</v>
      </c>
      <c r="V104" s="29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</row>
    <row r="105" spans="1:165" s="2" customFormat="1" ht="30" customHeight="1" x14ac:dyDescent="0.3">
      <c r="A105" s="72">
        <v>99</v>
      </c>
      <c r="B105" s="27" t="s">
        <v>195</v>
      </c>
      <c r="C105" s="72" t="s">
        <v>269</v>
      </c>
      <c r="D105" s="27" t="s">
        <v>196</v>
      </c>
      <c r="E105" s="27" t="s">
        <v>19</v>
      </c>
      <c r="F105" s="72" t="s">
        <v>251</v>
      </c>
      <c r="G105" s="84" t="s">
        <v>252</v>
      </c>
      <c r="H105" s="84" t="s">
        <v>252</v>
      </c>
      <c r="I105" s="50">
        <v>60000</v>
      </c>
      <c r="J105" s="49">
        <v>3486.68</v>
      </c>
      <c r="K105" s="50">
        <v>25</v>
      </c>
      <c r="L105" s="49">
        <f t="shared" si="87"/>
        <v>1722</v>
      </c>
      <c r="M105" s="50">
        <f t="shared" si="79"/>
        <v>4260</v>
      </c>
      <c r="N105" s="50">
        <f t="shared" si="80"/>
        <v>660.00000000000011</v>
      </c>
      <c r="O105" s="49">
        <f t="shared" si="81"/>
        <v>1824</v>
      </c>
      <c r="P105" s="50">
        <f t="shared" si="82"/>
        <v>4254</v>
      </c>
      <c r="Q105" s="50">
        <f t="shared" si="83"/>
        <v>3546</v>
      </c>
      <c r="R105" s="50">
        <f t="shared" si="84"/>
        <v>7057.68</v>
      </c>
      <c r="S105" s="50">
        <f t="shared" si="85"/>
        <v>9174</v>
      </c>
      <c r="T105" s="50">
        <f t="shared" si="86"/>
        <v>52942.32</v>
      </c>
      <c r="U105" s="53" t="s">
        <v>339</v>
      </c>
      <c r="V105" s="29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</row>
    <row r="106" spans="1:165" s="20" customFormat="1" ht="30" customHeight="1" x14ac:dyDescent="0.3">
      <c r="A106" s="72">
        <v>100</v>
      </c>
      <c r="B106" s="28" t="s">
        <v>133</v>
      </c>
      <c r="C106" s="80" t="s">
        <v>269</v>
      </c>
      <c r="D106" s="36" t="s">
        <v>132</v>
      </c>
      <c r="E106" s="36" t="s">
        <v>61</v>
      </c>
      <c r="F106" s="72" t="s">
        <v>251</v>
      </c>
      <c r="G106" s="84" t="s">
        <v>252</v>
      </c>
      <c r="H106" s="84" t="s">
        <v>252</v>
      </c>
      <c r="I106" s="50">
        <v>46000</v>
      </c>
      <c r="J106" s="49">
        <v>1289.46</v>
      </c>
      <c r="K106" s="50">
        <v>25</v>
      </c>
      <c r="L106" s="49">
        <f t="shared" si="87"/>
        <v>1320.2</v>
      </c>
      <c r="M106" s="50">
        <f t="shared" si="79"/>
        <v>3265.9999999999995</v>
      </c>
      <c r="N106" s="50">
        <f t="shared" si="80"/>
        <v>506.00000000000006</v>
      </c>
      <c r="O106" s="49">
        <f t="shared" si="81"/>
        <v>1398.4</v>
      </c>
      <c r="P106" s="50">
        <f t="shared" si="82"/>
        <v>3261.4</v>
      </c>
      <c r="Q106" s="50">
        <f t="shared" si="83"/>
        <v>2718.6000000000004</v>
      </c>
      <c r="R106" s="61">
        <f t="shared" si="84"/>
        <v>4033.06</v>
      </c>
      <c r="S106" s="61">
        <f t="shared" si="85"/>
        <v>7033.4</v>
      </c>
      <c r="T106" s="61">
        <f t="shared" si="86"/>
        <v>41966.94</v>
      </c>
      <c r="U106" s="53" t="s">
        <v>339</v>
      </c>
      <c r="V106" s="101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129"/>
      <c r="DB106" s="129"/>
      <c r="DC106" s="129"/>
      <c r="DD106" s="129"/>
      <c r="DE106" s="129"/>
      <c r="DF106" s="129"/>
      <c r="DG106" s="129"/>
      <c r="DH106" s="129"/>
      <c r="DI106" s="129"/>
      <c r="DJ106" s="129"/>
      <c r="DK106" s="129"/>
      <c r="DL106" s="129"/>
      <c r="DM106" s="129"/>
      <c r="DN106" s="129"/>
      <c r="DO106" s="129"/>
      <c r="DP106" s="129"/>
      <c r="DQ106" s="129"/>
      <c r="DR106" s="129"/>
      <c r="DS106" s="129"/>
      <c r="DT106" s="129"/>
      <c r="DU106" s="129"/>
      <c r="DV106" s="129"/>
      <c r="DW106" s="129"/>
      <c r="DX106" s="129"/>
      <c r="DY106" s="129"/>
      <c r="DZ106" s="129"/>
      <c r="EA106" s="129"/>
      <c r="EB106" s="129"/>
      <c r="EC106" s="129"/>
      <c r="ED106" s="129"/>
      <c r="EE106" s="129"/>
      <c r="EF106" s="129"/>
      <c r="EG106" s="129"/>
      <c r="EH106" s="129"/>
      <c r="EI106" s="129"/>
      <c r="EJ106" s="129"/>
      <c r="EK106" s="129"/>
      <c r="EL106" s="129"/>
      <c r="EM106" s="129"/>
      <c r="EN106" s="129"/>
      <c r="EO106" s="129"/>
      <c r="EP106" s="129"/>
      <c r="EQ106" s="129"/>
      <c r="ER106" s="129"/>
      <c r="ES106" s="129"/>
      <c r="ET106" s="129"/>
      <c r="EU106" s="129"/>
      <c r="EV106" s="129"/>
      <c r="EW106" s="129"/>
      <c r="EX106" s="129"/>
      <c r="EY106" s="129"/>
      <c r="EZ106" s="129"/>
      <c r="FA106" s="129"/>
      <c r="FB106" s="129"/>
      <c r="FC106" s="129"/>
      <c r="FD106" s="129"/>
      <c r="FE106" s="129"/>
      <c r="FF106" s="129"/>
      <c r="FG106" s="129"/>
      <c r="FH106" s="129"/>
      <c r="FI106" s="129"/>
    </row>
    <row r="107" spans="1:165" s="2" customFormat="1" ht="30" customHeight="1" x14ac:dyDescent="0.3">
      <c r="A107" s="72">
        <v>101</v>
      </c>
      <c r="B107" s="27" t="s">
        <v>174</v>
      </c>
      <c r="C107" s="72" t="s">
        <v>268</v>
      </c>
      <c r="D107" s="27" t="s">
        <v>132</v>
      </c>
      <c r="E107" s="27" t="s">
        <v>19</v>
      </c>
      <c r="F107" s="72" t="s">
        <v>251</v>
      </c>
      <c r="G107" s="84" t="s">
        <v>252</v>
      </c>
      <c r="H107" s="84" t="s">
        <v>252</v>
      </c>
      <c r="I107" s="50">
        <v>60000</v>
      </c>
      <c r="J107" s="49">
        <v>3486.68</v>
      </c>
      <c r="K107" s="50">
        <v>25</v>
      </c>
      <c r="L107" s="49">
        <f t="shared" si="87"/>
        <v>1722</v>
      </c>
      <c r="M107" s="50">
        <f t="shared" si="79"/>
        <v>4260</v>
      </c>
      <c r="N107" s="50">
        <f t="shared" si="80"/>
        <v>660.00000000000011</v>
      </c>
      <c r="O107" s="49">
        <f t="shared" si="81"/>
        <v>1824</v>
      </c>
      <c r="P107" s="50">
        <f t="shared" si="82"/>
        <v>4254</v>
      </c>
      <c r="Q107" s="50">
        <f t="shared" si="83"/>
        <v>3546</v>
      </c>
      <c r="R107" s="50">
        <f t="shared" si="84"/>
        <v>7057.68</v>
      </c>
      <c r="S107" s="50">
        <f t="shared" si="85"/>
        <v>9174</v>
      </c>
      <c r="T107" s="50">
        <f t="shared" si="86"/>
        <v>52942.32</v>
      </c>
      <c r="U107" s="53" t="s">
        <v>339</v>
      </c>
      <c r="V107" s="29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</row>
    <row r="108" spans="1:165" s="2" customFormat="1" ht="30" customHeight="1" x14ac:dyDescent="0.3">
      <c r="A108" s="72">
        <v>102</v>
      </c>
      <c r="B108" s="27" t="s">
        <v>359</v>
      </c>
      <c r="C108" s="72" t="s">
        <v>268</v>
      </c>
      <c r="D108" s="27" t="s">
        <v>132</v>
      </c>
      <c r="E108" s="27" t="s">
        <v>55</v>
      </c>
      <c r="F108" s="72" t="s">
        <v>251</v>
      </c>
      <c r="G108" s="84" t="s">
        <v>252</v>
      </c>
      <c r="H108" s="84" t="s">
        <v>252</v>
      </c>
      <c r="I108" s="50">
        <v>46000</v>
      </c>
      <c r="J108" s="49">
        <v>1289.46</v>
      </c>
      <c r="K108" s="50">
        <v>25</v>
      </c>
      <c r="L108" s="49">
        <f t="shared" ref="L108" si="97">I108*2.87%</f>
        <v>1320.2</v>
      </c>
      <c r="M108" s="50">
        <f t="shared" ref="M108" si="98">I108*7.1%</f>
        <v>3265.9999999999995</v>
      </c>
      <c r="N108" s="50">
        <f t="shared" ref="N108" si="99">I108*1.1%</f>
        <v>506.00000000000006</v>
      </c>
      <c r="O108" s="49">
        <f t="shared" ref="O108" si="100">I108*3.04%</f>
        <v>1398.4</v>
      </c>
      <c r="P108" s="50">
        <f t="shared" ref="P108" si="101">I108*7.09%</f>
        <v>3261.4</v>
      </c>
      <c r="Q108" s="50">
        <f t="shared" ref="Q108" si="102">+L108+O108</f>
        <v>2718.6000000000004</v>
      </c>
      <c r="R108" s="61">
        <f t="shared" ref="R108" si="103">SUM(J108+K108+L108+O108)</f>
        <v>4033.06</v>
      </c>
      <c r="S108" s="61">
        <f t="shared" ref="S108" si="104">SUM(M108+N108+P108)</f>
        <v>7033.4</v>
      </c>
      <c r="T108" s="61">
        <f t="shared" ref="T108" si="105">I108-R108</f>
        <v>41966.94</v>
      </c>
      <c r="U108" s="53" t="s">
        <v>339</v>
      </c>
      <c r="V108" s="29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</row>
    <row r="109" spans="1:165" s="2" customFormat="1" ht="30" customHeight="1" x14ac:dyDescent="0.3">
      <c r="A109" s="72">
        <v>103</v>
      </c>
      <c r="B109" s="27" t="s">
        <v>296</v>
      </c>
      <c r="C109" s="72" t="s">
        <v>268</v>
      </c>
      <c r="D109" s="27" t="s">
        <v>297</v>
      </c>
      <c r="E109" s="27" t="s">
        <v>19</v>
      </c>
      <c r="F109" s="72" t="s">
        <v>251</v>
      </c>
      <c r="G109" s="84" t="s">
        <v>252</v>
      </c>
      <c r="H109" s="84" t="s">
        <v>252</v>
      </c>
      <c r="I109" s="50">
        <v>55000</v>
      </c>
      <c r="J109" s="49">
        <v>2559.6799999999998</v>
      </c>
      <c r="K109" s="50">
        <v>25</v>
      </c>
      <c r="L109" s="49">
        <f t="shared" ref="L109:L110" si="106">I109*2.87%</f>
        <v>1578.5</v>
      </c>
      <c r="M109" s="50">
        <f t="shared" ref="M109:M110" si="107">I109*7.1%</f>
        <v>3904.9999999999995</v>
      </c>
      <c r="N109" s="50">
        <f t="shared" ref="N109:N110" si="108">I109*1.1%</f>
        <v>605.00000000000011</v>
      </c>
      <c r="O109" s="49">
        <f t="shared" ref="O109:O110" si="109">I109*3.04%</f>
        <v>1672</v>
      </c>
      <c r="P109" s="50">
        <f t="shared" ref="P109:P110" si="110">I109*7.09%</f>
        <v>3899.5000000000005</v>
      </c>
      <c r="Q109" s="50">
        <f t="shared" ref="Q109:Q110" si="111">+L109+O109</f>
        <v>3250.5</v>
      </c>
      <c r="R109" s="50">
        <f t="shared" ref="R109:R110" si="112">SUM(J109+K109+L109+O109)</f>
        <v>5835.18</v>
      </c>
      <c r="S109" s="50">
        <f t="shared" ref="S109:S110" si="113">SUM(M109+N109+P109)</f>
        <v>8409.5</v>
      </c>
      <c r="T109" s="50">
        <f t="shared" ref="T109:T110" si="114">I109-R109</f>
        <v>49164.82</v>
      </c>
      <c r="U109" s="53" t="s">
        <v>339</v>
      </c>
      <c r="V109" s="29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</row>
    <row r="110" spans="1:165" s="2" customFormat="1" ht="30" customHeight="1" x14ac:dyDescent="0.3">
      <c r="A110" s="72">
        <v>104</v>
      </c>
      <c r="B110" s="27" t="s">
        <v>352</v>
      </c>
      <c r="C110" s="72" t="s">
        <v>268</v>
      </c>
      <c r="D110" s="27" t="s">
        <v>351</v>
      </c>
      <c r="E110" s="27" t="s">
        <v>19</v>
      </c>
      <c r="F110" s="72" t="s">
        <v>251</v>
      </c>
      <c r="G110" s="84" t="s">
        <v>252</v>
      </c>
      <c r="H110" s="84" t="s">
        <v>252</v>
      </c>
      <c r="I110" s="50">
        <v>60000</v>
      </c>
      <c r="J110" s="49">
        <v>3486.68</v>
      </c>
      <c r="K110" s="50">
        <v>25</v>
      </c>
      <c r="L110" s="49">
        <f t="shared" si="106"/>
        <v>1722</v>
      </c>
      <c r="M110" s="50">
        <f t="shared" si="107"/>
        <v>4260</v>
      </c>
      <c r="N110" s="50">
        <f t="shared" si="108"/>
        <v>660.00000000000011</v>
      </c>
      <c r="O110" s="49">
        <f t="shared" si="109"/>
        <v>1824</v>
      </c>
      <c r="P110" s="50">
        <f t="shared" si="110"/>
        <v>4254</v>
      </c>
      <c r="Q110" s="50">
        <f t="shared" si="111"/>
        <v>3546</v>
      </c>
      <c r="R110" s="50">
        <f t="shared" si="112"/>
        <v>7057.68</v>
      </c>
      <c r="S110" s="50">
        <f t="shared" si="113"/>
        <v>9174</v>
      </c>
      <c r="T110" s="50">
        <f t="shared" si="114"/>
        <v>52942.32</v>
      </c>
      <c r="U110" s="53" t="s">
        <v>339</v>
      </c>
      <c r="V110" s="29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</row>
    <row r="111" spans="1:165" s="2" customFormat="1" ht="30" customHeight="1" x14ac:dyDescent="0.3">
      <c r="A111" s="72">
        <v>105</v>
      </c>
      <c r="B111" s="27" t="s">
        <v>65</v>
      </c>
      <c r="C111" s="72" t="s">
        <v>268</v>
      </c>
      <c r="D111" s="27" t="s">
        <v>64</v>
      </c>
      <c r="E111" s="27" t="s">
        <v>63</v>
      </c>
      <c r="F111" s="72" t="s">
        <v>251</v>
      </c>
      <c r="G111" s="84" t="s">
        <v>252</v>
      </c>
      <c r="H111" s="84" t="s">
        <v>252</v>
      </c>
      <c r="I111" s="50">
        <v>55000</v>
      </c>
      <c r="J111" s="49">
        <v>2559.6799999999998</v>
      </c>
      <c r="K111" s="50">
        <v>25</v>
      </c>
      <c r="L111" s="49">
        <f t="shared" si="87"/>
        <v>1578.5</v>
      </c>
      <c r="M111" s="50">
        <f t="shared" si="79"/>
        <v>3904.9999999999995</v>
      </c>
      <c r="N111" s="50">
        <f t="shared" si="80"/>
        <v>605.00000000000011</v>
      </c>
      <c r="O111" s="49">
        <f t="shared" si="81"/>
        <v>1672</v>
      </c>
      <c r="P111" s="50">
        <f t="shared" si="82"/>
        <v>3899.5000000000005</v>
      </c>
      <c r="Q111" s="50">
        <f t="shared" si="83"/>
        <v>3250.5</v>
      </c>
      <c r="R111" s="50">
        <f t="shared" si="84"/>
        <v>5835.18</v>
      </c>
      <c r="S111" s="50">
        <f t="shared" si="85"/>
        <v>8409.5</v>
      </c>
      <c r="T111" s="50">
        <f t="shared" si="86"/>
        <v>49164.82</v>
      </c>
      <c r="U111" s="53" t="s">
        <v>339</v>
      </c>
      <c r="V111" s="29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</row>
    <row r="112" spans="1:165" s="2" customFormat="1" ht="30" customHeight="1" x14ac:dyDescent="0.3">
      <c r="A112" s="72">
        <v>106</v>
      </c>
      <c r="B112" s="27" t="s">
        <v>66</v>
      </c>
      <c r="C112" s="72" t="s">
        <v>268</v>
      </c>
      <c r="D112" s="27" t="s">
        <v>67</v>
      </c>
      <c r="E112" s="27" t="s">
        <v>63</v>
      </c>
      <c r="F112" s="72" t="s">
        <v>251</v>
      </c>
      <c r="G112" s="84" t="s">
        <v>252</v>
      </c>
      <c r="H112" s="84" t="s">
        <v>252</v>
      </c>
      <c r="I112" s="50">
        <v>55000</v>
      </c>
      <c r="J112" s="49">
        <v>2559.6799999999998</v>
      </c>
      <c r="K112" s="50">
        <v>25</v>
      </c>
      <c r="L112" s="49">
        <f t="shared" si="87"/>
        <v>1578.5</v>
      </c>
      <c r="M112" s="50">
        <f t="shared" si="79"/>
        <v>3904.9999999999995</v>
      </c>
      <c r="N112" s="50">
        <f t="shared" si="80"/>
        <v>605.00000000000011</v>
      </c>
      <c r="O112" s="49">
        <f t="shared" si="81"/>
        <v>1672</v>
      </c>
      <c r="P112" s="50">
        <f t="shared" si="82"/>
        <v>3899.5000000000005</v>
      </c>
      <c r="Q112" s="50">
        <f t="shared" si="83"/>
        <v>3250.5</v>
      </c>
      <c r="R112" s="50">
        <f t="shared" si="84"/>
        <v>5835.18</v>
      </c>
      <c r="S112" s="50">
        <f t="shared" si="85"/>
        <v>8409.5</v>
      </c>
      <c r="T112" s="50">
        <f t="shared" si="86"/>
        <v>49164.82</v>
      </c>
      <c r="U112" s="53" t="s">
        <v>339</v>
      </c>
      <c r="V112" s="29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</row>
    <row r="113" spans="1:165" s="2" customFormat="1" ht="30" customHeight="1" x14ac:dyDescent="0.3">
      <c r="A113" s="72">
        <v>107</v>
      </c>
      <c r="B113" s="27" t="s">
        <v>235</v>
      </c>
      <c r="C113" s="72" t="s">
        <v>269</v>
      </c>
      <c r="D113" s="27" t="s">
        <v>236</v>
      </c>
      <c r="E113" s="27" t="s">
        <v>55</v>
      </c>
      <c r="F113" s="72" t="s">
        <v>251</v>
      </c>
      <c r="G113" s="84" t="s">
        <v>252</v>
      </c>
      <c r="H113" s="84" t="s">
        <v>252</v>
      </c>
      <c r="I113" s="50">
        <v>46000</v>
      </c>
      <c r="J113" s="49">
        <v>1032.1400000000001</v>
      </c>
      <c r="K113" s="50">
        <v>25</v>
      </c>
      <c r="L113" s="49">
        <f t="shared" si="87"/>
        <v>1320.2</v>
      </c>
      <c r="M113" s="50">
        <f t="shared" si="79"/>
        <v>3265.9999999999995</v>
      </c>
      <c r="N113" s="50">
        <f t="shared" si="80"/>
        <v>506.00000000000006</v>
      </c>
      <c r="O113" s="49">
        <f t="shared" si="81"/>
        <v>1398.4</v>
      </c>
      <c r="P113" s="50">
        <f t="shared" si="82"/>
        <v>3261.4</v>
      </c>
      <c r="Q113" s="50">
        <f t="shared" si="83"/>
        <v>2718.6000000000004</v>
      </c>
      <c r="R113" s="50">
        <f t="shared" si="84"/>
        <v>3775.7400000000002</v>
      </c>
      <c r="S113" s="50">
        <f t="shared" si="85"/>
        <v>7033.4</v>
      </c>
      <c r="T113" s="50">
        <f t="shared" si="86"/>
        <v>42224.26</v>
      </c>
      <c r="U113" s="53" t="s">
        <v>339</v>
      </c>
      <c r="V113" s="29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</row>
    <row r="114" spans="1:165" s="2" customFormat="1" ht="30" customHeight="1" x14ac:dyDescent="0.3">
      <c r="A114" s="72">
        <v>108</v>
      </c>
      <c r="B114" s="27" t="s">
        <v>69</v>
      </c>
      <c r="C114" s="72" t="s">
        <v>268</v>
      </c>
      <c r="D114" s="27" t="s">
        <v>68</v>
      </c>
      <c r="E114" s="27" t="s">
        <v>63</v>
      </c>
      <c r="F114" s="72" t="s">
        <v>251</v>
      </c>
      <c r="G114" s="84" t="s">
        <v>252</v>
      </c>
      <c r="H114" s="84" t="s">
        <v>252</v>
      </c>
      <c r="I114" s="50">
        <v>55000</v>
      </c>
      <c r="J114" s="49">
        <v>2559.6799999999998</v>
      </c>
      <c r="K114" s="50">
        <v>25</v>
      </c>
      <c r="L114" s="49">
        <f t="shared" si="87"/>
        <v>1578.5</v>
      </c>
      <c r="M114" s="50">
        <f t="shared" si="79"/>
        <v>3904.9999999999995</v>
      </c>
      <c r="N114" s="50">
        <f t="shared" si="80"/>
        <v>605.00000000000011</v>
      </c>
      <c r="O114" s="49">
        <f t="shared" si="81"/>
        <v>1672</v>
      </c>
      <c r="P114" s="50">
        <f t="shared" si="82"/>
        <v>3899.5000000000005</v>
      </c>
      <c r="Q114" s="50">
        <f t="shared" si="83"/>
        <v>3250.5</v>
      </c>
      <c r="R114" s="50">
        <f t="shared" si="84"/>
        <v>5835.18</v>
      </c>
      <c r="S114" s="50">
        <f t="shared" si="85"/>
        <v>8409.5</v>
      </c>
      <c r="T114" s="50">
        <f t="shared" si="86"/>
        <v>49164.82</v>
      </c>
      <c r="U114" s="53" t="s">
        <v>339</v>
      </c>
      <c r="V114" s="29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</row>
    <row r="115" spans="1:165" s="2" customFormat="1" ht="30" customHeight="1" x14ac:dyDescent="0.3">
      <c r="A115" s="72">
        <v>109</v>
      </c>
      <c r="B115" s="27" t="s">
        <v>361</v>
      </c>
      <c r="C115" s="72" t="s">
        <v>268</v>
      </c>
      <c r="D115" s="27" t="s">
        <v>68</v>
      </c>
      <c r="E115" s="37" t="s">
        <v>55</v>
      </c>
      <c r="F115" s="72" t="s">
        <v>251</v>
      </c>
      <c r="G115" s="84" t="s">
        <v>252</v>
      </c>
      <c r="H115" s="84" t="s">
        <v>252</v>
      </c>
      <c r="I115" s="50">
        <v>46000</v>
      </c>
      <c r="J115" s="49">
        <v>1289.46</v>
      </c>
      <c r="K115" s="50">
        <v>25</v>
      </c>
      <c r="L115" s="49">
        <f t="shared" si="87"/>
        <v>1320.2</v>
      </c>
      <c r="M115" s="50">
        <f t="shared" si="79"/>
        <v>3265.9999999999995</v>
      </c>
      <c r="N115" s="50">
        <f t="shared" si="80"/>
        <v>506.00000000000006</v>
      </c>
      <c r="O115" s="49">
        <f t="shared" si="81"/>
        <v>1398.4</v>
      </c>
      <c r="P115" s="50">
        <f t="shared" si="82"/>
        <v>3261.4</v>
      </c>
      <c r="Q115" s="50">
        <f t="shared" si="83"/>
        <v>2718.6000000000004</v>
      </c>
      <c r="R115" s="50">
        <f t="shared" si="84"/>
        <v>4033.06</v>
      </c>
      <c r="S115" s="50">
        <f t="shared" si="85"/>
        <v>7033.4</v>
      </c>
      <c r="T115" s="50">
        <f t="shared" si="86"/>
        <v>41966.94</v>
      </c>
      <c r="U115" s="53" t="s">
        <v>339</v>
      </c>
      <c r="V115" s="29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</row>
    <row r="116" spans="1:165" s="39" customFormat="1" ht="30" customHeight="1" x14ac:dyDescent="0.3">
      <c r="A116" s="72">
        <v>110</v>
      </c>
      <c r="B116" s="27" t="s">
        <v>151</v>
      </c>
      <c r="C116" s="72" t="s">
        <v>268</v>
      </c>
      <c r="D116" s="27" t="s">
        <v>369</v>
      </c>
      <c r="E116" s="27" t="s">
        <v>61</v>
      </c>
      <c r="F116" s="72" t="s">
        <v>251</v>
      </c>
      <c r="G116" s="84" t="s">
        <v>252</v>
      </c>
      <c r="H116" s="84" t="s">
        <v>252</v>
      </c>
      <c r="I116" s="50">
        <v>46000</v>
      </c>
      <c r="J116" s="49">
        <v>1289.46</v>
      </c>
      <c r="K116" s="50">
        <v>25</v>
      </c>
      <c r="L116" s="49">
        <f>I116*2.87%</f>
        <v>1320.2</v>
      </c>
      <c r="M116" s="50">
        <f>I116*7.1%</f>
        <v>3265.9999999999995</v>
      </c>
      <c r="N116" s="50">
        <f>I116*1.1%</f>
        <v>506.00000000000006</v>
      </c>
      <c r="O116" s="49">
        <f>I116*3.04%</f>
        <v>1398.4</v>
      </c>
      <c r="P116" s="50">
        <f>I116*7.09%</f>
        <v>3261.4</v>
      </c>
      <c r="Q116" s="50">
        <f>+L116+O116</f>
        <v>2718.6000000000004</v>
      </c>
      <c r="R116" s="50">
        <f>SUM(J116+K116+L116+O116)</f>
        <v>4033.06</v>
      </c>
      <c r="S116" s="50">
        <f>SUM(M116+N116+P116)</f>
        <v>7033.4</v>
      </c>
      <c r="T116" s="50">
        <f>I116-R116</f>
        <v>41966.94</v>
      </c>
      <c r="U116" s="53" t="s">
        <v>339</v>
      </c>
      <c r="V116" s="29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</row>
    <row r="117" spans="1:165" s="39" customFormat="1" ht="30" customHeight="1" x14ac:dyDescent="0.3">
      <c r="A117" s="72">
        <v>111</v>
      </c>
      <c r="B117" s="27" t="s">
        <v>395</v>
      </c>
      <c r="C117" s="72" t="s">
        <v>268</v>
      </c>
      <c r="D117" s="27" t="s">
        <v>369</v>
      </c>
      <c r="E117" s="27" t="s">
        <v>61</v>
      </c>
      <c r="F117" s="72" t="s">
        <v>251</v>
      </c>
      <c r="G117" s="84" t="s">
        <v>252</v>
      </c>
      <c r="H117" s="84" t="s">
        <v>252</v>
      </c>
      <c r="I117" s="50">
        <v>45000</v>
      </c>
      <c r="J117" s="49">
        <v>1148.33</v>
      </c>
      <c r="K117" s="50">
        <v>25</v>
      </c>
      <c r="L117" s="49">
        <f>I117*2.87%</f>
        <v>1291.5</v>
      </c>
      <c r="M117" s="50">
        <f>I117*7.1%</f>
        <v>3194.9999999999995</v>
      </c>
      <c r="N117" s="50">
        <f>I117*1.1%</f>
        <v>495.00000000000006</v>
      </c>
      <c r="O117" s="49">
        <f>I117*3.04%</f>
        <v>1368</v>
      </c>
      <c r="P117" s="50">
        <f>I117*7.09%</f>
        <v>3190.5</v>
      </c>
      <c r="Q117" s="50">
        <f>+L117+O117</f>
        <v>2659.5</v>
      </c>
      <c r="R117" s="50">
        <f>SUM(J117+K117+L117+O117)</f>
        <v>3832.83</v>
      </c>
      <c r="S117" s="50">
        <f>SUM(M117+N117+P117)</f>
        <v>6880.5</v>
      </c>
      <c r="T117" s="50">
        <f>I117-R117</f>
        <v>41167.17</v>
      </c>
      <c r="U117" s="53" t="s">
        <v>339</v>
      </c>
      <c r="V117" s="29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</row>
    <row r="118" spans="1:165" s="39" customFormat="1" ht="30" customHeight="1" x14ac:dyDescent="0.3">
      <c r="A118" s="72">
        <v>112</v>
      </c>
      <c r="B118" s="27" t="s">
        <v>404</v>
      </c>
      <c r="C118" s="72" t="s">
        <v>268</v>
      </c>
      <c r="D118" s="27" t="s">
        <v>369</v>
      </c>
      <c r="E118" s="27" t="s">
        <v>55</v>
      </c>
      <c r="F118" s="72" t="s">
        <v>251</v>
      </c>
      <c r="G118" s="84" t="s">
        <v>252</v>
      </c>
      <c r="H118" s="84" t="s">
        <v>252</v>
      </c>
      <c r="I118" s="50">
        <v>46000</v>
      </c>
      <c r="J118" s="49">
        <v>1289.46</v>
      </c>
      <c r="K118" s="50">
        <v>25</v>
      </c>
      <c r="L118" s="49">
        <f>I118*2.87%</f>
        <v>1320.2</v>
      </c>
      <c r="M118" s="50">
        <f>I118*7.1%</f>
        <v>3265.9999999999995</v>
      </c>
      <c r="N118" s="50">
        <f>I118*1.1%</f>
        <v>506.00000000000006</v>
      </c>
      <c r="O118" s="49">
        <f>I118*3.04%</f>
        <v>1398.4</v>
      </c>
      <c r="P118" s="50">
        <f>I118*7.09%</f>
        <v>3261.4</v>
      </c>
      <c r="Q118" s="50">
        <f>+L118+O118</f>
        <v>2718.6000000000004</v>
      </c>
      <c r="R118" s="50">
        <f>SUM(J118+K118+L118+O118)</f>
        <v>4033.06</v>
      </c>
      <c r="S118" s="50">
        <f>SUM(M118+N118+P118)</f>
        <v>7033.4</v>
      </c>
      <c r="T118" s="50">
        <f>I118-R118</f>
        <v>41966.94</v>
      </c>
      <c r="U118" s="53" t="s">
        <v>339</v>
      </c>
      <c r="V118" s="29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</row>
    <row r="119" spans="1:165" s="2" customFormat="1" ht="30" customHeight="1" x14ac:dyDescent="0.3">
      <c r="A119" s="72">
        <v>113</v>
      </c>
      <c r="B119" s="27" t="s">
        <v>71</v>
      </c>
      <c r="C119" s="72" t="s">
        <v>268</v>
      </c>
      <c r="D119" s="27" t="s">
        <v>70</v>
      </c>
      <c r="E119" s="27" t="s">
        <v>19</v>
      </c>
      <c r="F119" s="72" t="s">
        <v>251</v>
      </c>
      <c r="G119" s="84" t="s">
        <v>252</v>
      </c>
      <c r="H119" s="84" t="s">
        <v>252</v>
      </c>
      <c r="I119" s="50">
        <v>60000</v>
      </c>
      <c r="J119" s="49">
        <v>3486.68</v>
      </c>
      <c r="K119" s="50">
        <v>25</v>
      </c>
      <c r="L119" s="49">
        <f t="shared" si="87"/>
        <v>1722</v>
      </c>
      <c r="M119" s="50">
        <f t="shared" si="79"/>
        <v>4260</v>
      </c>
      <c r="N119" s="50">
        <f t="shared" si="80"/>
        <v>660.00000000000011</v>
      </c>
      <c r="O119" s="49">
        <f t="shared" si="81"/>
        <v>1824</v>
      </c>
      <c r="P119" s="50">
        <f t="shared" si="82"/>
        <v>4254</v>
      </c>
      <c r="Q119" s="50">
        <f t="shared" si="83"/>
        <v>3546</v>
      </c>
      <c r="R119" s="50">
        <f t="shared" si="84"/>
        <v>7057.68</v>
      </c>
      <c r="S119" s="50">
        <f t="shared" si="85"/>
        <v>9174</v>
      </c>
      <c r="T119" s="50">
        <f t="shared" si="86"/>
        <v>52942.32</v>
      </c>
      <c r="U119" s="53" t="s">
        <v>339</v>
      </c>
      <c r="V119" s="29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</row>
    <row r="120" spans="1:165" s="2" customFormat="1" ht="30" customHeight="1" x14ac:dyDescent="0.3">
      <c r="A120" s="72">
        <v>114</v>
      </c>
      <c r="B120" s="27" t="s">
        <v>73</v>
      </c>
      <c r="C120" s="72" t="s">
        <v>268</v>
      </c>
      <c r="D120" s="27" t="s">
        <v>72</v>
      </c>
      <c r="E120" s="27" t="s">
        <v>19</v>
      </c>
      <c r="F120" s="72" t="s">
        <v>251</v>
      </c>
      <c r="G120" s="84" t="s">
        <v>252</v>
      </c>
      <c r="H120" s="84" t="s">
        <v>252</v>
      </c>
      <c r="I120" s="50">
        <v>60000</v>
      </c>
      <c r="J120" s="49">
        <v>3486.68</v>
      </c>
      <c r="K120" s="50">
        <v>25</v>
      </c>
      <c r="L120" s="49">
        <f t="shared" si="87"/>
        <v>1722</v>
      </c>
      <c r="M120" s="50">
        <f t="shared" si="79"/>
        <v>4260</v>
      </c>
      <c r="N120" s="50">
        <f t="shared" si="80"/>
        <v>660.00000000000011</v>
      </c>
      <c r="O120" s="49">
        <f t="shared" si="81"/>
        <v>1824</v>
      </c>
      <c r="P120" s="50">
        <f t="shared" si="82"/>
        <v>4254</v>
      </c>
      <c r="Q120" s="50">
        <f t="shared" si="83"/>
        <v>3546</v>
      </c>
      <c r="R120" s="50">
        <f t="shared" ref="R120:R122" si="115">SUM(J120+K120+L120+O120)</f>
        <v>7057.68</v>
      </c>
      <c r="S120" s="50">
        <f t="shared" ref="S120:S122" si="116">SUM(M120+N120+P120)</f>
        <v>9174</v>
      </c>
      <c r="T120" s="50">
        <f t="shared" ref="T120:T122" si="117">I120-R120</f>
        <v>52942.32</v>
      </c>
      <c r="U120" s="53" t="s">
        <v>339</v>
      </c>
      <c r="V120" s="29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</row>
    <row r="121" spans="1:165" s="2" customFormat="1" ht="30" customHeight="1" x14ac:dyDescent="0.3">
      <c r="A121" s="72">
        <v>115</v>
      </c>
      <c r="B121" s="27" t="s">
        <v>287</v>
      </c>
      <c r="C121" s="72" t="s">
        <v>269</v>
      </c>
      <c r="D121" s="27" t="s">
        <v>72</v>
      </c>
      <c r="E121" s="27" t="s">
        <v>55</v>
      </c>
      <c r="F121" s="72" t="s">
        <v>251</v>
      </c>
      <c r="G121" s="84" t="s">
        <v>252</v>
      </c>
      <c r="H121" s="84" t="s">
        <v>252</v>
      </c>
      <c r="I121" s="50">
        <v>46000</v>
      </c>
      <c r="J121" s="49">
        <v>1289.46</v>
      </c>
      <c r="K121" s="50">
        <v>25</v>
      </c>
      <c r="L121" s="49">
        <f t="shared" ref="L121" si="118">I121*2.87%</f>
        <v>1320.2</v>
      </c>
      <c r="M121" s="50">
        <f t="shared" ref="M121" si="119">I121*7.1%</f>
        <v>3265.9999999999995</v>
      </c>
      <c r="N121" s="50">
        <f t="shared" ref="N121" si="120">I121*1.1%</f>
        <v>506.00000000000006</v>
      </c>
      <c r="O121" s="49">
        <f t="shared" ref="O121" si="121">I121*3.04%</f>
        <v>1398.4</v>
      </c>
      <c r="P121" s="50">
        <f t="shared" ref="P121" si="122">I121*7.09%</f>
        <v>3261.4</v>
      </c>
      <c r="Q121" s="50">
        <f t="shared" ref="Q121" si="123">+L121+O121</f>
        <v>2718.6000000000004</v>
      </c>
      <c r="R121" s="50">
        <f t="shared" si="115"/>
        <v>4033.06</v>
      </c>
      <c r="S121" s="50">
        <f t="shared" si="116"/>
        <v>7033.4</v>
      </c>
      <c r="T121" s="50">
        <f t="shared" si="117"/>
        <v>41966.94</v>
      </c>
      <c r="U121" s="53" t="s">
        <v>339</v>
      </c>
      <c r="V121" s="29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</row>
    <row r="122" spans="1:165" s="2" customFormat="1" ht="30" customHeight="1" x14ac:dyDescent="0.3">
      <c r="A122" s="72">
        <v>116</v>
      </c>
      <c r="B122" s="27" t="s">
        <v>75</v>
      </c>
      <c r="C122" s="72" t="s">
        <v>268</v>
      </c>
      <c r="D122" s="27" t="s">
        <v>74</v>
      </c>
      <c r="E122" s="27" t="s">
        <v>19</v>
      </c>
      <c r="F122" s="72" t="s">
        <v>251</v>
      </c>
      <c r="G122" s="84" t="s">
        <v>252</v>
      </c>
      <c r="H122" s="84" t="s">
        <v>252</v>
      </c>
      <c r="I122" s="50">
        <v>60000</v>
      </c>
      <c r="J122" s="49">
        <v>3486.68</v>
      </c>
      <c r="K122" s="50">
        <v>25</v>
      </c>
      <c r="L122" s="49">
        <f t="shared" si="87"/>
        <v>1722</v>
      </c>
      <c r="M122" s="50">
        <f t="shared" si="79"/>
        <v>4260</v>
      </c>
      <c r="N122" s="50">
        <f t="shared" si="80"/>
        <v>660.00000000000011</v>
      </c>
      <c r="O122" s="49">
        <f t="shared" si="81"/>
        <v>1824</v>
      </c>
      <c r="P122" s="50">
        <f t="shared" si="82"/>
        <v>4254</v>
      </c>
      <c r="Q122" s="50">
        <f t="shared" si="83"/>
        <v>3546</v>
      </c>
      <c r="R122" s="50">
        <f t="shared" si="115"/>
        <v>7057.68</v>
      </c>
      <c r="S122" s="50">
        <f t="shared" si="116"/>
        <v>9174</v>
      </c>
      <c r="T122" s="50">
        <f t="shared" si="117"/>
        <v>52942.32</v>
      </c>
      <c r="U122" s="53" t="s">
        <v>339</v>
      </c>
      <c r="V122" s="29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</row>
    <row r="123" spans="1:165" s="2" customFormat="1" ht="30" customHeight="1" x14ac:dyDescent="0.3">
      <c r="A123" s="72">
        <v>117</v>
      </c>
      <c r="B123" s="27" t="s">
        <v>46</v>
      </c>
      <c r="C123" s="72" t="s">
        <v>269</v>
      </c>
      <c r="D123" s="27" t="s">
        <v>45</v>
      </c>
      <c r="E123" s="27" t="s">
        <v>47</v>
      </c>
      <c r="F123" s="72" t="s">
        <v>251</v>
      </c>
      <c r="G123" s="84" t="s">
        <v>252</v>
      </c>
      <c r="H123" s="84" t="s">
        <v>252</v>
      </c>
      <c r="I123" s="50">
        <v>155000</v>
      </c>
      <c r="J123" s="49">
        <v>25042.74</v>
      </c>
      <c r="K123" s="50">
        <v>25</v>
      </c>
      <c r="L123" s="49">
        <f t="shared" si="87"/>
        <v>4448.5</v>
      </c>
      <c r="M123" s="50">
        <f t="shared" si="79"/>
        <v>11004.999999999998</v>
      </c>
      <c r="N123" s="50">
        <f t="shared" si="80"/>
        <v>1705.0000000000002</v>
      </c>
      <c r="O123" s="49">
        <f t="shared" si="81"/>
        <v>4712</v>
      </c>
      <c r="P123" s="50">
        <f t="shared" si="82"/>
        <v>10989.5</v>
      </c>
      <c r="Q123" s="50">
        <f t="shared" si="83"/>
        <v>9160.5</v>
      </c>
      <c r="R123" s="50">
        <f>SUM(J123+K123+L123+O123)</f>
        <v>34228.240000000005</v>
      </c>
      <c r="S123" s="50">
        <f>SUM(M123+N123+P123)</f>
        <v>23699.5</v>
      </c>
      <c r="T123" s="50">
        <f>I123-R123</f>
        <v>120771.76</v>
      </c>
      <c r="U123" s="53" t="s">
        <v>339</v>
      </c>
      <c r="V123" s="29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</row>
    <row r="124" spans="1:165" s="2" customFormat="1" ht="30" customHeight="1" x14ac:dyDescent="0.3">
      <c r="A124" s="72">
        <v>118</v>
      </c>
      <c r="B124" s="27" t="s">
        <v>377</v>
      </c>
      <c r="C124" s="72" t="s">
        <v>269</v>
      </c>
      <c r="D124" s="27" t="s">
        <v>45</v>
      </c>
      <c r="E124" s="27" t="s">
        <v>1</v>
      </c>
      <c r="F124" s="72" t="s">
        <v>251</v>
      </c>
      <c r="G124" s="84" t="s">
        <v>252</v>
      </c>
      <c r="H124" s="84" t="s">
        <v>252</v>
      </c>
      <c r="I124" s="50">
        <v>50000</v>
      </c>
      <c r="J124" s="49">
        <v>1854</v>
      </c>
      <c r="K124" s="50">
        <v>25</v>
      </c>
      <c r="L124" s="49">
        <f>I124*2.87%</f>
        <v>1435</v>
      </c>
      <c r="M124" s="50">
        <f>I124*7.1%</f>
        <v>3549.9999999999995</v>
      </c>
      <c r="N124" s="50">
        <f>I124*1.1%</f>
        <v>550</v>
      </c>
      <c r="O124" s="49">
        <f>I124*3.04%</f>
        <v>1520</v>
      </c>
      <c r="P124" s="50">
        <f>I124*7.09%</f>
        <v>3545.0000000000005</v>
      </c>
      <c r="Q124" s="50">
        <f>+L124+O124</f>
        <v>2955</v>
      </c>
      <c r="R124" s="50">
        <f>SUM(J124+K124+L124+O124)</f>
        <v>4834</v>
      </c>
      <c r="S124" s="50">
        <f>SUM(M124+N124+P124)</f>
        <v>7645</v>
      </c>
      <c r="T124" s="50">
        <f>I124-R124</f>
        <v>45166</v>
      </c>
      <c r="U124" s="53" t="s">
        <v>339</v>
      </c>
      <c r="V124" s="29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</row>
    <row r="125" spans="1:165" s="2" customFormat="1" ht="30" customHeight="1" x14ac:dyDescent="0.3">
      <c r="A125" s="72">
        <v>119</v>
      </c>
      <c r="B125" s="27" t="s">
        <v>417</v>
      </c>
      <c r="C125" s="72" t="s">
        <v>269</v>
      </c>
      <c r="D125" s="27" t="s">
        <v>45</v>
      </c>
      <c r="E125" s="27" t="s">
        <v>1</v>
      </c>
      <c r="F125" s="72" t="s">
        <v>251</v>
      </c>
      <c r="G125" s="84" t="s">
        <v>252</v>
      </c>
      <c r="H125" s="84" t="s">
        <v>252</v>
      </c>
      <c r="I125" s="50">
        <v>50000</v>
      </c>
      <c r="J125" s="49">
        <v>1854</v>
      </c>
      <c r="K125" s="50">
        <v>25</v>
      </c>
      <c r="L125" s="49">
        <f>I125*2.87%</f>
        <v>1435</v>
      </c>
      <c r="M125" s="50">
        <f>I125*7.1%</f>
        <v>3549.9999999999995</v>
      </c>
      <c r="N125" s="50">
        <f>I125*1.1%</f>
        <v>550</v>
      </c>
      <c r="O125" s="49">
        <f>I125*3.04%</f>
        <v>1520</v>
      </c>
      <c r="P125" s="50">
        <f>I125*7.09%</f>
        <v>3545.0000000000005</v>
      </c>
      <c r="Q125" s="50">
        <f>+L125+O125</f>
        <v>2955</v>
      </c>
      <c r="R125" s="50">
        <f>SUM(J125+K125+L125+O125)</f>
        <v>4834</v>
      </c>
      <c r="S125" s="50">
        <f>SUM(M125+N125+P125)</f>
        <v>7645</v>
      </c>
      <c r="T125" s="50">
        <f>I125-R125</f>
        <v>45166</v>
      </c>
      <c r="U125" s="53" t="s">
        <v>339</v>
      </c>
      <c r="V125" s="29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</row>
    <row r="126" spans="1:165" s="2" customFormat="1" ht="30" customHeight="1" x14ac:dyDescent="0.3">
      <c r="A126" s="72">
        <v>120</v>
      </c>
      <c r="B126" s="27" t="s">
        <v>311</v>
      </c>
      <c r="C126" s="72" t="s">
        <v>269</v>
      </c>
      <c r="D126" s="27" t="s">
        <v>45</v>
      </c>
      <c r="E126" s="27" t="s">
        <v>86</v>
      </c>
      <c r="F126" s="72" t="s">
        <v>251</v>
      </c>
      <c r="G126" s="84" t="s">
        <v>252</v>
      </c>
      <c r="H126" s="84" t="s">
        <v>252</v>
      </c>
      <c r="I126" s="50">
        <v>40000</v>
      </c>
      <c r="J126" s="49">
        <v>442.65</v>
      </c>
      <c r="K126" s="50">
        <v>25</v>
      </c>
      <c r="L126" s="49">
        <f t="shared" si="87"/>
        <v>1148</v>
      </c>
      <c r="M126" s="50">
        <f t="shared" si="79"/>
        <v>2839.9999999999995</v>
      </c>
      <c r="N126" s="50">
        <f t="shared" si="80"/>
        <v>440.00000000000006</v>
      </c>
      <c r="O126" s="49">
        <f t="shared" si="81"/>
        <v>1216</v>
      </c>
      <c r="P126" s="50">
        <f t="shared" si="82"/>
        <v>2836</v>
      </c>
      <c r="Q126" s="50">
        <f t="shared" si="83"/>
        <v>2364</v>
      </c>
      <c r="R126" s="50">
        <f t="shared" ref="R126" si="124">SUM(J126+K126+L126+O126)</f>
        <v>2831.65</v>
      </c>
      <c r="S126" s="50">
        <f t="shared" ref="S126" si="125">SUM(M126+N126+P126)</f>
        <v>6116</v>
      </c>
      <c r="T126" s="50">
        <f t="shared" ref="T126" si="126">I126-R126</f>
        <v>37168.35</v>
      </c>
      <c r="U126" s="53" t="s">
        <v>339</v>
      </c>
      <c r="V126" s="29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</row>
    <row r="127" spans="1:165" s="2" customFormat="1" ht="30" customHeight="1" x14ac:dyDescent="0.3">
      <c r="A127" s="72">
        <v>121</v>
      </c>
      <c r="B127" s="27" t="s">
        <v>49</v>
      </c>
      <c r="C127" s="72" t="s">
        <v>269</v>
      </c>
      <c r="D127" s="27" t="s">
        <v>48</v>
      </c>
      <c r="E127" s="27" t="s">
        <v>50</v>
      </c>
      <c r="F127" s="72" t="s">
        <v>251</v>
      </c>
      <c r="G127" s="84" t="s">
        <v>252</v>
      </c>
      <c r="H127" s="84" t="s">
        <v>252</v>
      </c>
      <c r="I127" s="50">
        <v>35000</v>
      </c>
      <c r="J127" s="49">
        <v>0</v>
      </c>
      <c r="K127" s="50">
        <v>25</v>
      </c>
      <c r="L127" s="49">
        <f t="shared" si="87"/>
        <v>1004.5</v>
      </c>
      <c r="M127" s="50">
        <f t="shared" si="79"/>
        <v>2485</v>
      </c>
      <c r="N127" s="50">
        <f t="shared" si="80"/>
        <v>385.00000000000006</v>
      </c>
      <c r="O127" s="49">
        <f t="shared" si="81"/>
        <v>1064</v>
      </c>
      <c r="P127" s="50">
        <f t="shared" si="82"/>
        <v>2481.5</v>
      </c>
      <c r="Q127" s="50">
        <f t="shared" si="83"/>
        <v>2068.5</v>
      </c>
      <c r="R127" s="50">
        <f>SUM(J127+K127+L127+O127)</f>
        <v>2093.5</v>
      </c>
      <c r="S127" s="50">
        <f>SUM(M127+N127+P127)</f>
        <v>5351.5</v>
      </c>
      <c r="T127" s="50">
        <f>I127-R127</f>
        <v>32906.5</v>
      </c>
      <c r="U127" s="53" t="s">
        <v>339</v>
      </c>
      <c r="V127" s="29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</row>
    <row r="128" spans="1:165" s="2" customFormat="1" ht="30" customHeight="1" x14ac:dyDescent="0.3">
      <c r="A128" s="72">
        <v>122</v>
      </c>
      <c r="B128" s="27" t="s">
        <v>248</v>
      </c>
      <c r="C128" s="72" t="s">
        <v>269</v>
      </c>
      <c r="D128" s="27" t="s">
        <v>312</v>
      </c>
      <c r="E128" s="27" t="s">
        <v>19</v>
      </c>
      <c r="F128" s="72" t="s">
        <v>251</v>
      </c>
      <c r="G128" s="84" t="s">
        <v>252</v>
      </c>
      <c r="H128" s="84" t="s">
        <v>252</v>
      </c>
      <c r="I128" s="50">
        <v>100000</v>
      </c>
      <c r="J128" s="49">
        <v>12105.37</v>
      </c>
      <c r="K128" s="50">
        <v>25</v>
      </c>
      <c r="L128" s="49">
        <f>I128*2.87%</f>
        <v>2870</v>
      </c>
      <c r="M128" s="50">
        <f>I128*7.1%</f>
        <v>7099.9999999999991</v>
      </c>
      <c r="N128" s="50">
        <f>I128*1.1%</f>
        <v>1100</v>
      </c>
      <c r="O128" s="49">
        <f>I128*3.04%</f>
        <v>3040</v>
      </c>
      <c r="P128" s="50">
        <f>I128*7.09%</f>
        <v>7090.0000000000009</v>
      </c>
      <c r="Q128" s="50">
        <f>+L128+O128</f>
        <v>5910</v>
      </c>
      <c r="R128" s="50">
        <f>SUM(J128+K128+L128+O128)</f>
        <v>18040.370000000003</v>
      </c>
      <c r="S128" s="50">
        <f>SUM(M128+N128+P128)</f>
        <v>15290</v>
      </c>
      <c r="T128" s="50">
        <f>I128-R128</f>
        <v>81959.63</v>
      </c>
      <c r="U128" s="53" t="s">
        <v>339</v>
      </c>
      <c r="V128" s="29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</row>
    <row r="129" spans="1:165" s="2" customFormat="1" ht="30" customHeight="1" x14ac:dyDescent="0.3">
      <c r="A129" s="72">
        <v>123</v>
      </c>
      <c r="B129" s="27" t="s">
        <v>313</v>
      </c>
      <c r="C129" s="72" t="s">
        <v>268</v>
      </c>
      <c r="D129" s="27" t="s">
        <v>312</v>
      </c>
      <c r="E129" s="27" t="s">
        <v>258</v>
      </c>
      <c r="F129" s="72" t="s">
        <v>251</v>
      </c>
      <c r="G129" s="84" t="s">
        <v>252</v>
      </c>
      <c r="H129" s="84" t="s">
        <v>252</v>
      </c>
      <c r="I129" s="50">
        <v>60000</v>
      </c>
      <c r="J129" s="49">
        <v>3486.68</v>
      </c>
      <c r="K129" s="50">
        <v>25</v>
      </c>
      <c r="L129" s="49">
        <f t="shared" si="87"/>
        <v>1722</v>
      </c>
      <c r="M129" s="50">
        <f t="shared" ref="M129" si="127">I129*7.1%</f>
        <v>4260</v>
      </c>
      <c r="N129" s="50">
        <f t="shared" ref="N129" si="128">I129*1.1%</f>
        <v>660.00000000000011</v>
      </c>
      <c r="O129" s="49">
        <f t="shared" ref="O129" si="129">I129*3.04%</f>
        <v>1824</v>
      </c>
      <c r="P129" s="50">
        <f t="shared" ref="P129" si="130">I129*7.09%</f>
        <v>4254</v>
      </c>
      <c r="Q129" s="50">
        <f t="shared" ref="Q129" si="131">+L129+O129</f>
        <v>3546</v>
      </c>
      <c r="R129" s="50">
        <f t="shared" ref="R129" si="132">SUM(J129+K129+L129+O129)</f>
        <v>7057.68</v>
      </c>
      <c r="S129" s="50">
        <f t="shared" ref="S129" si="133">SUM(M129+N129+P129)</f>
        <v>9174</v>
      </c>
      <c r="T129" s="50">
        <f t="shared" ref="T129" si="134">I129-R129</f>
        <v>52942.32</v>
      </c>
      <c r="U129" s="53" t="s">
        <v>339</v>
      </c>
      <c r="V129" s="29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</row>
    <row r="130" spans="1:165" s="2" customFormat="1" ht="30" customHeight="1" x14ac:dyDescent="0.3">
      <c r="A130" s="72">
        <v>124</v>
      </c>
      <c r="B130" s="27" t="s">
        <v>85</v>
      </c>
      <c r="C130" s="72" t="s">
        <v>268</v>
      </c>
      <c r="D130" s="27" t="s">
        <v>84</v>
      </c>
      <c r="E130" s="27" t="s">
        <v>86</v>
      </c>
      <c r="F130" s="72" t="s">
        <v>251</v>
      </c>
      <c r="G130" s="84" t="s">
        <v>252</v>
      </c>
      <c r="H130" s="84" t="s">
        <v>252</v>
      </c>
      <c r="I130" s="50">
        <v>42000</v>
      </c>
      <c r="J130" s="49">
        <v>724.92</v>
      </c>
      <c r="K130" s="50">
        <v>25</v>
      </c>
      <c r="L130" s="49">
        <f t="shared" si="87"/>
        <v>1205.4000000000001</v>
      </c>
      <c r="M130" s="50">
        <f t="shared" ref="M130:M145" si="135">I130*7.1%</f>
        <v>2981.9999999999995</v>
      </c>
      <c r="N130" s="50">
        <f t="shared" ref="N130:N145" si="136">I130*1.1%</f>
        <v>462.00000000000006</v>
      </c>
      <c r="O130" s="49">
        <f t="shared" ref="O130:O145" si="137">I130*3.04%</f>
        <v>1276.8</v>
      </c>
      <c r="P130" s="50">
        <f t="shared" ref="P130:P145" si="138">I130*7.09%</f>
        <v>2977.8</v>
      </c>
      <c r="Q130" s="50">
        <f t="shared" ref="Q130:Q145" si="139">+L130+O130</f>
        <v>2482.1999999999998</v>
      </c>
      <c r="R130" s="50">
        <f t="shared" ref="R130:R145" si="140">SUM(J130+K130+L130+O130)</f>
        <v>3232.12</v>
      </c>
      <c r="S130" s="50">
        <f t="shared" ref="S130:S145" si="141">SUM(M130+N130+P130)</f>
        <v>6421.7999999999993</v>
      </c>
      <c r="T130" s="50">
        <f t="shared" ref="T130:T145" si="142">I130-R130</f>
        <v>38767.879999999997</v>
      </c>
      <c r="U130" s="53" t="s">
        <v>339</v>
      </c>
      <c r="V130" s="29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</row>
    <row r="131" spans="1:165" s="2" customFormat="1" ht="30" customHeight="1" x14ac:dyDescent="0.3">
      <c r="A131" s="72">
        <v>125</v>
      </c>
      <c r="B131" s="27" t="s">
        <v>303</v>
      </c>
      <c r="C131" s="72" t="s">
        <v>269</v>
      </c>
      <c r="D131" s="27" t="s">
        <v>84</v>
      </c>
      <c r="E131" s="27" t="s">
        <v>86</v>
      </c>
      <c r="F131" s="72" t="s">
        <v>251</v>
      </c>
      <c r="G131" s="84" t="s">
        <v>252</v>
      </c>
      <c r="H131" s="84" t="s">
        <v>252</v>
      </c>
      <c r="I131" s="50">
        <v>40000</v>
      </c>
      <c r="J131" s="49">
        <v>185.33</v>
      </c>
      <c r="K131" s="50">
        <v>25</v>
      </c>
      <c r="L131" s="49">
        <f t="shared" ref="L131:L134" si="143">I131*2.87%</f>
        <v>1148</v>
      </c>
      <c r="M131" s="50">
        <f t="shared" si="135"/>
        <v>2839.9999999999995</v>
      </c>
      <c r="N131" s="50">
        <f t="shared" si="136"/>
        <v>440.00000000000006</v>
      </c>
      <c r="O131" s="49">
        <f t="shared" si="137"/>
        <v>1216</v>
      </c>
      <c r="P131" s="50">
        <f t="shared" si="138"/>
        <v>2836</v>
      </c>
      <c r="Q131" s="50">
        <f t="shared" si="139"/>
        <v>2364</v>
      </c>
      <c r="R131" s="50">
        <f t="shared" si="140"/>
        <v>2574.33</v>
      </c>
      <c r="S131" s="50">
        <f t="shared" si="141"/>
        <v>6116</v>
      </c>
      <c r="T131" s="50">
        <f t="shared" ref="T131:T135" si="144">I131-R131</f>
        <v>37425.67</v>
      </c>
      <c r="U131" s="53" t="s">
        <v>339</v>
      </c>
      <c r="V131" s="29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</row>
    <row r="132" spans="1:165" s="2" customFormat="1" ht="30" customHeight="1" x14ac:dyDescent="0.3">
      <c r="A132" s="72">
        <v>126</v>
      </c>
      <c r="B132" s="27" t="s">
        <v>314</v>
      </c>
      <c r="C132" s="72" t="s">
        <v>269</v>
      </c>
      <c r="D132" s="27" t="s">
        <v>84</v>
      </c>
      <c r="E132" s="27" t="s">
        <v>86</v>
      </c>
      <c r="F132" s="72" t="s">
        <v>251</v>
      </c>
      <c r="G132" s="84" t="s">
        <v>252</v>
      </c>
      <c r="H132" s="84" t="s">
        <v>252</v>
      </c>
      <c r="I132" s="50">
        <v>40000</v>
      </c>
      <c r="J132" s="49">
        <v>442.65</v>
      </c>
      <c r="K132" s="50">
        <v>25</v>
      </c>
      <c r="L132" s="49">
        <f t="shared" si="143"/>
        <v>1148</v>
      </c>
      <c r="M132" s="50">
        <f t="shared" si="135"/>
        <v>2839.9999999999995</v>
      </c>
      <c r="N132" s="50">
        <f t="shared" si="136"/>
        <v>440.00000000000006</v>
      </c>
      <c r="O132" s="49">
        <f t="shared" si="137"/>
        <v>1216</v>
      </c>
      <c r="P132" s="50">
        <f t="shared" si="138"/>
        <v>2836</v>
      </c>
      <c r="Q132" s="50">
        <f t="shared" si="139"/>
        <v>2364</v>
      </c>
      <c r="R132" s="50">
        <f t="shared" si="140"/>
        <v>2831.65</v>
      </c>
      <c r="S132" s="50">
        <f t="shared" si="141"/>
        <v>6116</v>
      </c>
      <c r="T132" s="50">
        <f t="shared" si="144"/>
        <v>37168.35</v>
      </c>
      <c r="U132" s="53" t="s">
        <v>339</v>
      </c>
      <c r="V132" s="29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</row>
    <row r="133" spans="1:165" s="2" customFormat="1" ht="30" customHeight="1" x14ac:dyDescent="0.3">
      <c r="A133" s="72">
        <v>127</v>
      </c>
      <c r="B133" s="27" t="s">
        <v>315</v>
      </c>
      <c r="C133" s="72" t="s">
        <v>268</v>
      </c>
      <c r="D133" s="27" t="s">
        <v>84</v>
      </c>
      <c r="E133" s="27" t="s">
        <v>202</v>
      </c>
      <c r="F133" s="72" t="s">
        <v>251</v>
      </c>
      <c r="G133" s="84" t="s">
        <v>252</v>
      </c>
      <c r="H133" s="84" t="s">
        <v>252</v>
      </c>
      <c r="I133" s="50">
        <v>45000</v>
      </c>
      <c r="J133" s="49">
        <v>1148.33</v>
      </c>
      <c r="K133" s="50">
        <v>25</v>
      </c>
      <c r="L133" s="49">
        <f t="shared" si="143"/>
        <v>1291.5</v>
      </c>
      <c r="M133" s="50">
        <f t="shared" si="135"/>
        <v>3194.9999999999995</v>
      </c>
      <c r="N133" s="50">
        <f t="shared" si="136"/>
        <v>495.00000000000006</v>
      </c>
      <c r="O133" s="49">
        <f t="shared" si="137"/>
        <v>1368</v>
      </c>
      <c r="P133" s="50">
        <f t="shared" si="138"/>
        <v>3190.5</v>
      </c>
      <c r="Q133" s="50">
        <f t="shared" si="139"/>
        <v>2659.5</v>
      </c>
      <c r="R133" s="50">
        <f t="shared" si="140"/>
        <v>3832.83</v>
      </c>
      <c r="S133" s="50">
        <f t="shared" si="141"/>
        <v>6880.5</v>
      </c>
      <c r="T133" s="50">
        <f t="shared" si="144"/>
        <v>41167.17</v>
      </c>
      <c r="U133" s="53" t="s">
        <v>339</v>
      </c>
      <c r="V133" s="29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</row>
    <row r="134" spans="1:165" s="2" customFormat="1" ht="30" customHeight="1" x14ac:dyDescent="0.3">
      <c r="A134" s="72">
        <v>128</v>
      </c>
      <c r="B134" s="27" t="s">
        <v>316</v>
      </c>
      <c r="C134" s="72" t="s">
        <v>268</v>
      </c>
      <c r="D134" s="27" t="s">
        <v>84</v>
      </c>
      <c r="E134" s="27" t="s">
        <v>200</v>
      </c>
      <c r="F134" s="72" t="s">
        <v>251</v>
      </c>
      <c r="G134" s="84" t="s">
        <v>252</v>
      </c>
      <c r="H134" s="84" t="s">
        <v>252</v>
      </c>
      <c r="I134" s="50">
        <v>45000</v>
      </c>
      <c r="J134" s="49">
        <v>1148.33</v>
      </c>
      <c r="K134" s="50">
        <v>25</v>
      </c>
      <c r="L134" s="49">
        <f t="shared" si="143"/>
        <v>1291.5</v>
      </c>
      <c r="M134" s="50">
        <f t="shared" si="135"/>
        <v>3194.9999999999995</v>
      </c>
      <c r="N134" s="50">
        <f t="shared" si="136"/>
        <v>495.00000000000006</v>
      </c>
      <c r="O134" s="49">
        <f t="shared" si="137"/>
        <v>1368</v>
      </c>
      <c r="P134" s="50">
        <f t="shared" si="138"/>
        <v>3190.5</v>
      </c>
      <c r="Q134" s="50">
        <f t="shared" si="139"/>
        <v>2659.5</v>
      </c>
      <c r="R134" s="50">
        <f t="shared" si="140"/>
        <v>3832.83</v>
      </c>
      <c r="S134" s="50">
        <f t="shared" si="141"/>
        <v>6880.5</v>
      </c>
      <c r="T134" s="50">
        <f t="shared" si="144"/>
        <v>41167.17</v>
      </c>
      <c r="U134" s="53" t="s">
        <v>339</v>
      </c>
      <c r="V134" s="29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</row>
    <row r="135" spans="1:165" s="2" customFormat="1" ht="30" customHeight="1" x14ac:dyDescent="0.3">
      <c r="A135" s="72">
        <v>129</v>
      </c>
      <c r="B135" s="27" t="s">
        <v>322</v>
      </c>
      <c r="C135" s="72" t="s">
        <v>269</v>
      </c>
      <c r="D135" s="27" t="s">
        <v>84</v>
      </c>
      <c r="E135" s="27" t="s">
        <v>293</v>
      </c>
      <c r="F135" s="72" t="s">
        <v>251</v>
      </c>
      <c r="G135" s="84" t="s">
        <v>252</v>
      </c>
      <c r="H135" s="84" t="s">
        <v>252</v>
      </c>
      <c r="I135" s="50">
        <v>46000</v>
      </c>
      <c r="J135" s="49">
        <v>1289.46</v>
      </c>
      <c r="K135" s="50">
        <v>25</v>
      </c>
      <c r="L135" s="49">
        <f>I135*2.87%</f>
        <v>1320.2</v>
      </c>
      <c r="M135" s="50">
        <f t="shared" si="135"/>
        <v>3265.9999999999995</v>
      </c>
      <c r="N135" s="50">
        <f t="shared" si="136"/>
        <v>506.00000000000006</v>
      </c>
      <c r="O135" s="49">
        <f t="shared" si="137"/>
        <v>1398.4</v>
      </c>
      <c r="P135" s="50">
        <f t="shared" si="138"/>
        <v>3261.4</v>
      </c>
      <c r="Q135" s="50">
        <f t="shared" si="139"/>
        <v>2718.6000000000004</v>
      </c>
      <c r="R135" s="50">
        <f t="shared" si="140"/>
        <v>4033.06</v>
      </c>
      <c r="S135" s="50">
        <f t="shared" si="141"/>
        <v>7033.4</v>
      </c>
      <c r="T135" s="50">
        <f t="shared" si="144"/>
        <v>41966.94</v>
      </c>
      <c r="U135" s="53" t="s">
        <v>339</v>
      </c>
      <c r="V135" s="29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</row>
    <row r="136" spans="1:165" s="2" customFormat="1" ht="30" customHeight="1" x14ac:dyDescent="0.3">
      <c r="A136" s="72">
        <v>130</v>
      </c>
      <c r="B136" s="27" t="s">
        <v>333</v>
      </c>
      <c r="C136" s="72" t="s">
        <v>269</v>
      </c>
      <c r="D136" s="27" t="s">
        <v>84</v>
      </c>
      <c r="E136" s="27" t="s">
        <v>86</v>
      </c>
      <c r="F136" s="72" t="s">
        <v>251</v>
      </c>
      <c r="G136" s="84" t="s">
        <v>252</v>
      </c>
      <c r="H136" s="84" t="s">
        <v>252</v>
      </c>
      <c r="I136" s="50">
        <v>40000</v>
      </c>
      <c r="J136" s="49">
        <v>442.65</v>
      </c>
      <c r="K136" s="50">
        <v>25</v>
      </c>
      <c r="L136" s="49">
        <f t="shared" ref="L136" si="145">I136*2.87%</f>
        <v>1148</v>
      </c>
      <c r="M136" s="50">
        <f t="shared" ref="M136" si="146">I136*7.1%</f>
        <v>2839.9999999999995</v>
      </c>
      <c r="N136" s="50">
        <f t="shared" ref="N136" si="147">I136*1.1%</f>
        <v>440.00000000000006</v>
      </c>
      <c r="O136" s="49">
        <f t="shared" ref="O136" si="148">I136*3.04%</f>
        <v>1216</v>
      </c>
      <c r="P136" s="50">
        <f t="shared" ref="P136" si="149">I136*7.09%</f>
        <v>2836</v>
      </c>
      <c r="Q136" s="50">
        <f t="shared" ref="Q136" si="150">+L136+O136</f>
        <v>2364</v>
      </c>
      <c r="R136" s="50">
        <f t="shared" ref="R136" si="151">SUM(J136+K136+L136+O136)</f>
        <v>2831.65</v>
      </c>
      <c r="S136" s="50">
        <f t="shared" ref="S136" si="152">SUM(M136+N136+P136)</f>
        <v>6116</v>
      </c>
      <c r="T136" s="50">
        <f t="shared" ref="T136" si="153">I136-R136</f>
        <v>37168.35</v>
      </c>
      <c r="U136" s="53" t="s">
        <v>339</v>
      </c>
      <c r="V136" s="29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</row>
    <row r="137" spans="1:165" s="2" customFormat="1" ht="30" customHeight="1" x14ac:dyDescent="0.3">
      <c r="A137" s="72">
        <v>131</v>
      </c>
      <c r="B137" s="27" t="s">
        <v>189</v>
      </c>
      <c r="C137" s="72" t="s">
        <v>268</v>
      </c>
      <c r="D137" s="27" t="s">
        <v>84</v>
      </c>
      <c r="E137" s="27" t="s">
        <v>188</v>
      </c>
      <c r="F137" s="72" t="s">
        <v>251</v>
      </c>
      <c r="G137" s="84" t="s">
        <v>252</v>
      </c>
      <c r="H137" s="84" t="s">
        <v>252</v>
      </c>
      <c r="I137" s="50">
        <v>80000</v>
      </c>
      <c r="J137" s="49">
        <v>7400.87</v>
      </c>
      <c r="K137" s="50">
        <v>25</v>
      </c>
      <c r="L137" s="49">
        <f>I137*2.87%</f>
        <v>2296</v>
      </c>
      <c r="M137" s="50">
        <f>I137*7.1%</f>
        <v>5679.9999999999991</v>
      </c>
      <c r="N137" s="50">
        <f>I137*1.1%</f>
        <v>880.00000000000011</v>
      </c>
      <c r="O137" s="49">
        <f>I137*3.04%</f>
        <v>2432</v>
      </c>
      <c r="P137" s="50">
        <f>I137*7.09%</f>
        <v>5672</v>
      </c>
      <c r="Q137" s="50">
        <f>+L137+O137</f>
        <v>4728</v>
      </c>
      <c r="R137" s="50">
        <f>SUM(J137+K137+L137+O137)</f>
        <v>12153.869999999999</v>
      </c>
      <c r="S137" s="50">
        <f>SUM(M137+N137+P137)</f>
        <v>12232</v>
      </c>
      <c r="T137" s="50">
        <f>I137-R137</f>
        <v>67846.13</v>
      </c>
      <c r="U137" s="53" t="s">
        <v>339</v>
      </c>
      <c r="V137" s="29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</row>
    <row r="138" spans="1:165" s="2" customFormat="1" ht="30" customHeight="1" x14ac:dyDescent="0.3">
      <c r="A138" s="72">
        <v>132</v>
      </c>
      <c r="B138" s="27" t="s">
        <v>197</v>
      </c>
      <c r="C138" s="72" t="s">
        <v>268</v>
      </c>
      <c r="D138" s="27" t="s">
        <v>84</v>
      </c>
      <c r="E138" s="27" t="s">
        <v>86</v>
      </c>
      <c r="F138" s="72" t="s">
        <v>251</v>
      </c>
      <c r="G138" s="84" t="s">
        <v>252</v>
      </c>
      <c r="H138" s="84" t="s">
        <v>252</v>
      </c>
      <c r="I138" s="50">
        <v>42000</v>
      </c>
      <c r="J138" s="49">
        <v>724.92</v>
      </c>
      <c r="K138" s="50">
        <v>25</v>
      </c>
      <c r="L138" s="49">
        <f>I138*2.87%</f>
        <v>1205.4000000000001</v>
      </c>
      <c r="M138" s="50">
        <f>I138*7.1%</f>
        <v>2981.9999999999995</v>
      </c>
      <c r="N138" s="50">
        <f>I138*1.1%</f>
        <v>462.00000000000006</v>
      </c>
      <c r="O138" s="49">
        <f>I138*3.04%</f>
        <v>1276.8</v>
      </c>
      <c r="P138" s="50">
        <f>I138*7.09%</f>
        <v>2977.8</v>
      </c>
      <c r="Q138" s="50">
        <f>+L138+O138</f>
        <v>2482.1999999999998</v>
      </c>
      <c r="R138" s="50">
        <f>SUM(J138+K138+L138+O138)</f>
        <v>3232.12</v>
      </c>
      <c r="S138" s="50">
        <f>SUM(M138+N138+P138)</f>
        <v>6421.7999999999993</v>
      </c>
      <c r="T138" s="50">
        <f>I138-R138</f>
        <v>38767.879999999997</v>
      </c>
      <c r="U138" s="53" t="s">
        <v>339</v>
      </c>
      <c r="V138" s="29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</row>
    <row r="139" spans="1:165" s="2" customFormat="1" ht="30" customHeight="1" x14ac:dyDescent="0.3">
      <c r="A139" s="72">
        <v>133</v>
      </c>
      <c r="B139" s="27" t="s">
        <v>23</v>
      </c>
      <c r="C139" s="72" t="s">
        <v>269</v>
      </c>
      <c r="D139" s="27" t="s">
        <v>87</v>
      </c>
      <c r="E139" s="27" t="s">
        <v>26</v>
      </c>
      <c r="F139" s="72" t="s">
        <v>251</v>
      </c>
      <c r="G139" s="84" t="s">
        <v>252</v>
      </c>
      <c r="H139" s="84" t="s">
        <v>252</v>
      </c>
      <c r="I139" s="50">
        <v>100000</v>
      </c>
      <c r="J139" s="49">
        <v>11676.5</v>
      </c>
      <c r="K139" s="50">
        <v>25</v>
      </c>
      <c r="L139" s="49">
        <f t="shared" si="87"/>
        <v>2870</v>
      </c>
      <c r="M139" s="50">
        <f t="shared" si="135"/>
        <v>7099.9999999999991</v>
      </c>
      <c r="N139" s="50">
        <f t="shared" si="136"/>
        <v>1100</v>
      </c>
      <c r="O139" s="49">
        <f t="shared" si="137"/>
        <v>3040</v>
      </c>
      <c r="P139" s="50">
        <f t="shared" si="138"/>
        <v>7090.0000000000009</v>
      </c>
      <c r="Q139" s="50">
        <f t="shared" si="139"/>
        <v>5910</v>
      </c>
      <c r="R139" s="50">
        <f t="shared" si="140"/>
        <v>17611.5</v>
      </c>
      <c r="S139" s="50">
        <f t="shared" si="141"/>
        <v>15290</v>
      </c>
      <c r="T139" s="50">
        <f t="shared" si="142"/>
        <v>82388.5</v>
      </c>
      <c r="U139" s="53" t="s">
        <v>339</v>
      </c>
      <c r="V139" s="29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</row>
    <row r="140" spans="1:165" s="2" customFormat="1" ht="30" customHeight="1" x14ac:dyDescent="0.3">
      <c r="A140" s="72">
        <v>134</v>
      </c>
      <c r="B140" s="27" t="s">
        <v>90</v>
      </c>
      <c r="C140" s="72" t="s">
        <v>268</v>
      </c>
      <c r="D140" s="27" t="s">
        <v>198</v>
      </c>
      <c r="E140" s="27" t="s">
        <v>19</v>
      </c>
      <c r="F140" s="72" t="s">
        <v>251</v>
      </c>
      <c r="G140" s="84" t="s">
        <v>252</v>
      </c>
      <c r="H140" s="84" t="s">
        <v>252</v>
      </c>
      <c r="I140" s="50">
        <v>110000</v>
      </c>
      <c r="J140" s="49">
        <v>14457.62</v>
      </c>
      <c r="K140" s="50">
        <v>25</v>
      </c>
      <c r="L140" s="49">
        <f t="shared" si="87"/>
        <v>3157</v>
      </c>
      <c r="M140" s="50">
        <f t="shared" si="135"/>
        <v>7809.9999999999991</v>
      </c>
      <c r="N140" s="50">
        <f t="shared" si="136"/>
        <v>1210.0000000000002</v>
      </c>
      <c r="O140" s="49">
        <f t="shared" si="137"/>
        <v>3344</v>
      </c>
      <c r="P140" s="50">
        <f t="shared" si="138"/>
        <v>7799.0000000000009</v>
      </c>
      <c r="Q140" s="50">
        <f t="shared" si="139"/>
        <v>6501</v>
      </c>
      <c r="R140" s="50">
        <f t="shared" si="140"/>
        <v>20983.620000000003</v>
      </c>
      <c r="S140" s="50">
        <f t="shared" si="141"/>
        <v>16819</v>
      </c>
      <c r="T140" s="50">
        <f t="shared" si="142"/>
        <v>89016.38</v>
      </c>
      <c r="U140" s="53" t="s">
        <v>339</v>
      </c>
      <c r="V140" s="29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</row>
    <row r="141" spans="1:165" s="2" customFormat="1" ht="30" customHeight="1" x14ac:dyDescent="0.3">
      <c r="A141" s="72">
        <v>135</v>
      </c>
      <c r="B141" s="27" t="s">
        <v>405</v>
      </c>
      <c r="C141" s="72" t="s">
        <v>268</v>
      </c>
      <c r="D141" s="27" t="s">
        <v>198</v>
      </c>
      <c r="E141" s="27" t="s">
        <v>1</v>
      </c>
      <c r="F141" s="72" t="s">
        <v>251</v>
      </c>
      <c r="G141" s="84" t="s">
        <v>252</v>
      </c>
      <c r="H141" s="84" t="s">
        <v>252</v>
      </c>
      <c r="I141" s="50">
        <v>80000</v>
      </c>
      <c r="J141" s="49">
        <v>7400.87</v>
      </c>
      <c r="K141" s="50">
        <v>25</v>
      </c>
      <c r="L141" s="49">
        <f t="shared" si="87"/>
        <v>2296</v>
      </c>
      <c r="M141" s="50">
        <f t="shared" si="135"/>
        <v>5679.9999999999991</v>
      </c>
      <c r="N141" s="50">
        <f t="shared" si="136"/>
        <v>880.00000000000011</v>
      </c>
      <c r="O141" s="49">
        <f t="shared" si="137"/>
        <v>2432</v>
      </c>
      <c r="P141" s="50">
        <f t="shared" si="138"/>
        <v>5672</v>
      </c>
      <c r="Q141" s="50">
        <f t="shared" si="139"/>
        <v>4728</v>
      </c>
      <c r="R141" s="50">
        <f t="shared" si="140"/>
        <v>12153.869999999999</v>
      </c>
      <c r="S141" s="50">
        <f t="shared" si="141"/>
        <v>12232</v>
      </c>
      <c r="T141" s="50">
        <f t="shared" si="142"/>
        <v>67846.13</v>
      </c>
      <c r="U141" s="53" t="s">
        <v>339</v>
      </c>
      <c r="V141" s="29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</row>
    <row r="142" spans="1:165" s="2" customFormat="1" ht="30" customHeight="1" x14ac:dyDescent="0.3">
      <c r="A142" s="72">
        <v>136</v>
      </c>
      <c r="B142" s="27" t="s">
        <v>199</v>
      </c>
      <c r="C142" s="72" t="s">
        <v>269</v>
      </c>
      <c r="D142" s="27" t="s">
        <v>198</v>
      </c>
      <c r="E142" s="27" t="s">
        <v>200</v>
      </c>
      <c r="F142" s="72" t="s">
        <v>251</v>
      </c>
      <c r="G142" s="84" t="s">
        <v>252</v>
      </c>
      <c r="H142" s="84" t="s">
        <v>252</v>
      </c>
      <c r="I142" s="50">
        <v>50000</v>
      </c>
      <c r="J142" s="49">
        <v>1854</v>
      </c>
      <c r="K142" s="50">
        <v>25</v>
      </c>
      <c r="L142" s="49">
        <f t="shared" si="87"/>
        <v>1435</v>
      </c>
      <c r="M142" s="50">
        <f t="shared" si="135"/>
        <v>3549.9999999999995</v>
      </c>
      <c r="N142" s="50">
        <f t="shared" si="136"/>
        <v>550</v>
      </c>
      <c r="O142" s="49">
        <f t="shared" si="137"/>
        <v>1520</v>
      </c>
      <c r="P142" s="50">
        <f t="shared" si="138"/>
        <v>3545.0000000000005</v>
      </c>
      <c r="Q142" s="50">
        <f t="shared" si="139"/>
        <v>2955</v>
      </c>
      <c r="R142" s="50">
        <f t="shared" si="140"/>
        <v>4834</v>
      </c>
      <c r="S142" s="50">
        <f t="shared" si="141"/>
        <v>7645</v>
      </c>
      <c r="T142" s="50">
        <f t="shared" si="142"/>
        <v>45166</v>
      </c>
      <c r="U142" s="53" t="s">
        <v>339</v>
      </c>
      <c r="V142" s="29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</row>
    <row r="143" spans="1:165" s="2" customFormat="1" ht="30" customHeight="1" x14ac:dyDescent="0.3">
      <c r="A143" s="72">
        <v>137</v>
      </c>
      <c r="B143" s="27" t="s">
        <v>88</v>
      </c>
      <c r="C143" s="72" t="s">
        <v>269</v>
      </c>
      <c r="D143" s="27" t="s">
        <v>198</v>
      </c>
      <c r="E143" s="27" t="s">
        <v>89</v>
      </c>
      <c r="F143" s="72" t="s">
        <v>251</v>
      </c>
      <c r="G143" s="84" t="s">
        <v>252</v>
      </c>
      <c r="H143" s="84" t="s">
        <v>252</v>
      </c>
      <c r="I143" s="50">
        <v>45000</v>
      </c>
      <c r="J143" s="49">
        <v>891.01</v>
      </c>
      <c r="K143" s="50">
        <v>25</v>
      </c>
      <c r="L143" s="49">
        <f t="shared" si="87"/>
        <v>1291.5</v>
      </c>
      <c r="M143" s="50">
        <f t="shared" si="135"/>
        <v>3194.9999999999995</v>
      </c>
      <c r="N143" s="50">
        <f t="shared" si="136"/>
        <v>495.00000000000006</v>
      </c>
      <c r="O143" s="49">
        <f t="shared" si="137"/>
        <v>1368</v>
      </c>
      <c r="P143" s="50">
        <f t="shared" si="138"/>
        <v>3190.5</v>
      </c>
      <c r="Q143" s="50">
        <f t="shared" si="139"/>
        <v>2659.5</v>
      </c>
      <c r="R143" s="50">
        <f t="shared" si="140"/>
        <v>3575.51</v>
      </c>
      <c r="S143" s="50">
        <f t="shared" si="141"/>
        <v>6880.5</v>
      </c>
      <c r="T143" s="50">
        <f t="shared" si="142"/>
        <v>41424.49</v>
      </c>
      <c r="U143" s="53" t="s">
        <v>339</v>
      </c>
      <c r="V143" s="29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</row>
    <row r="144" spans="1:165" s="2" customFormat="1" ht="30" customHeight="1" x14ac:dyDescent="0.3">
      <c r="A144" s="72">
        <v>138</v>
      </c>
      <c r="B144" s="27" t="s">
        <v>290</v>
      </c>
      <c r="C144" s="72" t="s">
        <v>268</v>
      </c>
      <c r="D144" s="27" t="s">
        <v>198</v>
      </c>
      <c r="E144" s="27" t="s">
        <v>86</v>
      </c>
      <c r="F144" s="72" t="s">
        <v>251</v>
      </c>
      <c r="G144" s="84" t="s">
        <v>252</v>
      </c>
      <c r="H144" s="84" t="s">
        <v>252</v>
      </c>
      <c r="I144" s="50">
        <v>35000</v>
      </c>
      <c r="J144" s="49">
        <v>0</v>
      </c>
      <c r="K144" s="50">
        <v>25</v>
      </c>
      <c r="L144" s="49">
        <f t="shared" ref="L144" si="154">I144*2.87%</f>
        <v>1004.5</v>
      </c>
      <c r="M144" s="50">
        <f t="shared" si="135"/>
        <v>2485</v>
      </c>
      <c r="N144" s="50">
        <f t="shared" si="136"/>
        <v>385.00000000000006</v>
      </c>
      <c r="O144" s="49">
        <f t="shared" si="137"/>
        <v>1064</v>
      </c>
      <c r="P144" s="50">
        <f t="shared" si="138"/>
        <v>2481.5</v>
      </c>
      <c r="Q144" s="50">
        <f t="shared" si="139"/>
        <v>2068.5</v>
      </c>
      <c r="R144" s="50">
        <f t="shared" si="140"/>
        <v>2093.5</v>
      </c>
      <c r="S144" s="50">
        <f t="shared" si="141"/>
        <v>5351.5</v>
      </c>
      <c r="T144" s="50">
        <f t="shared" si="142"/>
        <v>32906.5</v>
      </c>
      <c r="U144" s="53" t="s">
        <v>339</v>
      </c>
      <c r="V144" s="29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</row>
    <row r="145" spans="1:165" s="2" customFormat="1" ht="30" customHeight="1" x14ac:dyDescent="0.3">
      <c r="A145" s="72">
        <v>139</v>
      </c>
      <c r="B145" s="27" t="s">
        <v>237</v>
      </c>
      <c r="C145" s="72" t="s">
        <v>269</v>
      </c>
      <c r="D145" s="27" t="s">
        <v>198</v>
      </c>
      <c r="E145" s="27" t="s">
        <v>86</v>
      </c>
      <c r="F145" s="72" t="s">
        <v>251</v>
      </c>
      <c r="G145" s="84" t="s">
        <v>252</v>
      </c>
      <c r="H145" s="84" t="s">
        <v>252</v>
      </c>
      <c r="I145" s="50">
        <v>42000</v>
      </c>
      <c r="J145" s="49">
        <v>724.92</v>
      </c>
      <c r="K145" s="50">
        <v>25</v>
      </c>
      <c r="L145" s="49">
        <f t="shared" si="87"/>
        <v>1205.4000000000001</v>
      </c>
      <c r="M145" s="50">
        <f t="shared" si="135"/>
        <v>2981.9999999999995</v>
      </c>
      <c r="N145" s="50">
        <f t="shared" si="136"/>
        <v>462.00000000000006</v>
      </c>
      <c r="O145" s="49">
        <f t="shared" si="137"/>
        <v>1276.8</v>
      </c>
      <c r="P145" s="50">
        <f t="shared" si="138"/>
        <v>2977.8</v>
      </c>
      <c r="Q145" s="50">
        <f t="shared" si="139"/>
        <v>2482.1999999999998</v>
      </c>
      <c r="R145" s="50">
        <f t="shared" si="140"/>
        <v>3232.12</v>
      </c>
      <c r="S145" s="50">
        <f t="shared" si="141"/>
        <v>6421.7999999999993</v>
      </c>
      <c r="T145" s="50">
        <f t="shared" si="142"/>
        <v>38767.879999999997</v>
      </c>
      <c r="U145" s="53" t="s">
        <v>339</v>
      </c>
      <c r="V145" s="29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</row>
    <row r="146" spans="1:165" s="2" customFormat="1" ht="30" customHeight="1" x14ac:dyDescent="0.3">
      <c r="A146" s="72">
        <v>140</v>
      </c>
      <c r="B146" s="27" t="s">
        <v>307</v>
      </c>
      <c r="C146" s="72" t="s">
        <v>268</v>
      </c>
      <c r="D146" s="27" t="s">
        <v>198</v>
      </c>
      <c r="E146" s="27" t="s">
        <v>86</v>
      </c>
      <c r="F146" s="72" t="s">
        <v>251</v>
      </c>
      <c r="G146" s="84" t="s">
        <v>252</v>
      </c>
      <c r="H146" s="84" t="s">
        <v>252</v>
      </c>
      <c r="I146" s="50">
        <v>40000</v>
      </c>
      <c r="J146" s="49">
        <v>442.65</v>
      </c>
      <c r="K146" s="50">
        <v>25</v>
      </c>
      <c r="L146" s="49">
        <f t="shared" ref="L146:L148" si="155">I146*2.87%</f>
        <v>1148</v>
      </c>
      <c r="M146" s="50">
        <f t="shared" ref="M146:M154" si="156">I146*7.1%</f>
        <v>2839.9999999999995</v>
      </c>
      <c r="N146" s="50">
        <f t="shared" ref="N146:N154" si="157">I146*1.1%</f>
        <v>440.00000000000006</v>
      </c>
      <c r="O146" s="49">
        <f t="shared" ref="O146:O154" si="158">I146*3.04%</f>
        <v>1216</v>
      </c>
      <c r="P146" s="50">
        <f t="shared" ref="P146:P154" si="159">I146*7.09%</f>
        <v>2836</v>
      </c>
      <c r="Q146" s="50">
        <f t="shared" ref="Q146:Q154" si="160">+L146+O146</f>
        <v>2364</v>
      </c>
      <c r="R146" s="50">
        <f t="shared" ref="R146:R154" si="161">SUM(J146+K146+L146+O146)</f>
        <v>2831.65</v>
      </c>
      <c r="S146" s="50">
        <f t="shared" ref="S146:S154" si="162">SUM(M146+N146+P146)</f>
        <v>6116</v>
      </c>
      <c r="T146" s="50">
        <f t="shared" ref="T146:T154" si="163">I146-R146</f>
        <v>37168.35</v>
      </c>
      <c r="U146" s="53" t="s">
        <v>339</v>
      </c>
      <c r="V146" s="29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</row>
    <row r="147" spans="1:165" s="2" customFormat="1" ht="30" customHeight="1" x14ac:dyDescent="0.3">
      <c r="A147" s="72">
        <v>141</v>
      </c>
      <c r="B147" s="27" t="s">
        <v>330</v>
      </c>
      <c r="C147" s="72" t="s">
        <v>269</v>
      </c>
      <c r="D147" s="27" t="s">
        <v>198</v>
      </c>
      <c r="E147" s="27" t="s">
        <v>89</v>
      </c>
      <c r="F147" s="72" t="s">
        <v>251</v>
      </c>
      <c r="G147" s="84" t="s">
        <v>252</v>
      </c>
      <c r="H147" s="84" t="s">
        <v>252</v>
      </c>
      <c r="I147" s="50">
        <v>50000</v>
      </c>
      <c r="J147" s="49">
        <v>1854</v>
      </c>
      <c r="K147" s="50">
        <v>25</v>
      </c>
      <c r="L147" s="49">
        <f t="shared" si="155"/>
        <v>1435</v>
      </c>
      <c r="M147" s="50">
        <f t="shared" si="156"/>
        <v>3549.9999999999995</v>
      </c>
      <c r="N147" s="50">
        <f t="shared" si="157"/>
        <v>550</v>
      </c>
      <c r="O147" s="49">
        <f t="shared" si="158"/>
        <v>1520</v>
      </c>
      <c r="P147" s="50">
        <f t="shared" si="159"/>
        <v>3545.0000000000005</v>
      </c>
      <c r="Q147" s="50">
        <f t="shared" si="160"/>
        <v>2955</v>
      </c>
      <c r="R147" s="50">
        <f t="shared" si="161"/>
        <v>4834</v>
      </c>
      <c r="S147" s="50">
        <f t="shared" si="162"/>
        <v>7645</v>
      </c>
      <c r="T147" s="50">
        <f t="shared" si="163"/>
        <v>45166</v>
      </c>
      <c r="U147" s="53" t="s">
        <v>339</v>
      </c>
      <c r="V147" s="29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</row>
    <row r="148" spans="1:165" s="2" customFormat="1" ht="30" customHeight="1" x14ac:dyDescent="0.3">
      <c r="A148" s="72">
        <v>142</v>
      </c>
      <c r="B148" s="46" t="s">
        <v>418</v>
      </c>
      <c r="C148" s="77" t="s">
        <v>269</v>
      </c>
      <c r="D148" s="46" t="s">
        <v>331</v>
      </c>
      <c r="E148" s="46" t="s">
        <v>86</v>
      </c>
      <c r="F148" s="77" t="s">
        <v>251</v>
      </c>
      <c r="G148" s="87" t="s">
        <v>252</v>
      </c>
      <c r="H148" s="87" t="s">
        <v>252</v>
      </c>
      <c r="I148" s="49">
        <v>40000</v>
      </c>
      <c r="J148" s="49">
        <v>442.65</v>
      </c>
      <c r="K148" s="49">
        <v>25</v>
      </c>
      <c r="L148" s="49">
        <f t="shared" si="155"/>
        <v>1148</v>
      </c>
      <c r="M148" s="49">
        <f t="shared" si="156"/>
        <v>2839.9999999999995</v>
      </c>
      <c r="N148" s="49">
        <f t="shared" si="157"/>
        <v>440.00000000000006</v>
      </c>
      <c r="O148" s="49">
        <f t="shared" si="158"/>
        <v>1216</v>
      </c>
      <c r="P148" s="49">
        <f t="shared" si="159"/>
        <v>2836</v>
      </c>
      <c r="Q148" s="49">
        <f t="shared" si="160"/>
        <v>2364</v>
      </c>
      <c r="R148" s="49">
        <f t="shared" si="161"/>
        <v>2831.65</v>
      </c>
      <c r="S148" s="49">
        <f t="shared" si="162"/>
        <v>6116</v>
      </c>
      <c r="T148" s="49">
        <f t="shared" si="163"/>
        <v>37168.35</v>
      </c>
      <c r="U148" s="54" t="s">
        <v>339</v>
      </c>
      <c r="V148" s="29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</row>
    <row r="149" spans="1:165" s="19" customFormat="1" ht="30" customHeight="1" x14ac:dyDescent="0.3">
      <c r="A149" s="72">
        <v>143</v>
      </c>
      <c r="B149" s="27" t="s">
        <v>259</v>
      </c>
      <c r="C149" s="72" t="s">
        <v>268</v>
      </c>
      <c r="D149" s="27" t="s">
        <v>331</v>
      </c>
      <c r="E149" s="27" t="s">
        <v>200</v>
      </c>
      <c r="F149" s="72" t="s">
        <v>251</v>
      </c>
      <c r="G149" s="84" t="s">
        <v>252</v>
      </c>
      <c r="H149" s="84" t="s">
        <v>252</v>
      </c>
      <c r="I149" s="50">
        <v>50000</v>
      </c>
      <c r="J149" s="49">
        <v>1854</v>
      </c>
      <c r="K149" s="50">
        <v>25</v>
      </c>
      <c r="L149" s="49">
        <f t="shared" si="87"/>
        <v>1435</v>
      </c>
      <c r="M149" s="50">
        <f t="shared" si="156"/>
        <v>3549.9999999999995</v>
      </c>
      <c r="N149" s="50">
        <f t="shared" si="157"/>
        <v>550</v>
      </c>
      <c r="O149" s="49">
        <f t="shared" si="158"/>
        <v>1520</v>
      </c>
      <c r="P149" s="50">
        <f t="shared" si="159"/>
        <v>3545.0000000000005</v>
      </c>
      <c r="Q149" s="50">
        <f t="shared" si="160"/>
        <v>2955</v>
      </c>
      <c r="R149" s="50">
        <f t="shared" si="161"/>
        <v>4834</v>
      </c>
      <c r="S149" s="50">
        <f t="shared" si="162"/>
        <v>7645</v>
      </c>
      <c r="T149" s="50">
        <f t="shared" si="163"/>
        <v>45166</v>
      </c>
      <c r="U149" s="53" t="s">
        <v>339</v>
      </c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</row>
    <row r="150" spans="1:165" s="14" customFormat="1" ht="30" customHeight="1" x14ac:dyDescent="0.3">
      <c r="A150" s="72">
        <v>144</v>
      </c>
      <c r="B150" s="27" t="s">
        <v>292</v>
      </c>
      <c r="C150" s="72" t="s">
        <v>268</v>
      </c>
      <c r="D150" s="27" t="s">
        <v>331</v>
      </c>
      <c r="E150" s="27" t="s">
        <v>200</v>
      </c>
      <c r="F150" s="72" t="s">
        <v>251</v>
      </c>
      <c r="G150" s="84" t="s">
        <v>252</v>
      </c>
      <c r="H150" s="84" t="s">
        <v>252</v>
      </c>
      <c r="I150" s="50">
        <v>45000</v>
      </c>
      <c r="J150" s="49">
        <v>1148.33</v>
      </c>
      <c r="K150" s="50">
        <v>25</v>
      </c>
      <c r="L150" s="49">
        <f t="shared" ref="L150:L152" si="164">I150*2.87%</f>
        <v>1291.5</v>
      </c>
      <c r="M150" s="50">
        <f t="shared" si="156"/>
        <v>3194.9999999999995</v>
      </c>
      <c r="N150" s="50">
        <f t="shared" si="157"/>
        <v>495.00000000000006</v>
      </c>
      <c r="O150" s="49">
        <f t="shared" si="158"/>
        <v>1368</v>
      </c>
      <c r="P150" s="50">
        <f t="shared" si="159"/>
        <v>3190.5</v>
      </c>
      <c r="Q150" s="50">
        <f t="shared" si="160"/>
        <v>2659.5</v>
      </c>
      <c r="R150" s="50">
        <f t="shared" si="161"/>
        <v>3832.83</v>
      </c>
      <c r="S150" s="50">
        <f t="shared" si="162"/>
        <v>6880.5</v>
      </c>
      <c r="T150" s="50">
        <f t="shared" si="163"/>
        <v>41167.17</v>
      </c>
      <c r="U150" s="53" t="s">
        <v>339</v>
      </c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</row>
    <row r="151" spans="1:165" s="2" customFormat="1" ht="30" customHeight="1" x14ac:dyDescent="0.3">
      <c r="A151" s="72">
        <v>145</v>
      </c>
      <c r="B151" s="27" t="s">
        <v>278</v>
      </c>
      <c r="C151" s="72" t="s">
        <v>269</v>
      </c>
      <c r="D151" s="27" t="s">
        <v>331</v>
      </c>
      <c r="E151" s="27" t="s">
        <v>357</v>
      </c>
      <c r="F151" s="72" t="s">
        <v>251</v>
      </c>
      <c r="G151" s="84" t="s">
        <v>252</v>
      </c>
      <c r="H151" s="84" t="s">
        <v>252</v>
      </c>
      <c r="I151" s="50">
        <v>60000</v>
      </c>
      <c r="J151" s="49">
        <v>3486.68</v>
      </c>
      <c r="K151" s="50">
        <v>25</v>
      </c>
      <c r="L151" s="49">
        <f>I151*2.87%</f>
        <v>1722</v>
      </c>
      <c r="M151" s="50">
        <f>I151*7.1%</f>
        <v>4260</v>
      </c>
      <c r="N151" s="50">
        <f>I151*1.1%</f>
        <v>660.00000000000011</v>
      </c>
      <c r="O151" s="49">
        <f>I151*3.04%</f>
        <v>1824</v>
      </c>
      <c r="P151" s="50">
        <f>I151*7.09%</f>
        <v>4254</v>
      </c>
      <c r="Q151" s="50">
        <f>+L151+O151</f>
        <v>3546</v>
      </c>
      <c r="R151" s="50">
        <f>SUM(J151+K151+L151+O151)</f>
        <v>7057.68</v>
      </c>
      <c r="S151" s="50">
        <f>SUM(M151+N151+P151)</f>
        <v>9174</v>
      </c>
      <c r="T151" s="50">
        <f>I151-R151</f>
        <v>52942.32</v>
      </c>
      <c r="U151" s="53" t="s">
        <v>339</v>
      </c>
      <c r="V151" s="29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</row>
    <row r="152" spans="1:165" s="14" customFormat="1" ht="30" customHeight="1" x14ac:dyDescent="0.3">
      <c r="A152" s="72">
        <v>146</v>
      </c>
      <c r="B152" s="27" t="s">
        <v>325</v>
      </c>
      <c r="C152" s="72" t="s">
        <v>268</v>
      </c>
      <c r="D152" s="27" t="s">
        <v>326</v>
      </c>
      <c r="E152" s="27" t="s">
        <v>1</v>
      </c>
      <c r="F152" s="72" t="s">
        <v>251</v>
      </c>
      <c r="G152" s="84" t="s">
        <v>252</v>
      </c>
      <c r="H152" s="84" t="s">
        <v>252</v>
      </c>
      <c r="I152" s="50">
        <v>80000</v>
      </c>
      <c r="J152" s="49">
        <v>7400.87</v>
      </c>
      <c r="K152" s="50">
        <v>25</v>
      </c>
      <c r="L152" s="49">
        <f t="shared" si="164"/>
        <v>2296</v>
      </c>
      <c r="M152" s="50">
        <f t="shared" si="156"/>
        <v>5679.9999999999991</v>
      </c>
      <c r="N152" s="50">
        <f t="shared" si="157"/>
        <v>880.00000000000011</v>
      </c>
      <c r="O152" s="49">
        <f t="shared" si="158"/>
        <v>2432</v>
      </c>
      <c r="P152" s="50">
        <f t="shared" si="159"/>
        <v>5672</v>
      </c>
      <c r="Q152" s="50">
        <f t="shared" si="160"/>
        <v>4728</v>
      </c>
      <c r="R152" s="50">
        <f t="shared" si="161"/>
        <v>12153.869999999999</v>
      </c>
      <c r="S152" s="50">
        <f t="shared" si="162"/>
        <v>12232</v>
      </c>
      <c r="T152" s="50">
        <f t="shared" si="163"/>
        <v>67846.13</v>
      </c>
      <c r="U152" s="53" t="s">
        <v>339</v>
      </c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</row>
    <row r="153" spans="1:165" s="2" customFormat="1" ht="30" customHeight="1" x14ac:dyDescent="0.3">
      <c r="A153" s="72">
        <v>147</v>
      </c>
      <c r="B153" s="27" t="s">
        <v>226</v>
      </c>
      <c r="C153" s="72" t="s">
        <v>268</v>
      </c>
      <c r="D153" s="27" t="s">
        <v>326</v>
      </c>
      <c r="E153" s="27" t="s">
        <v>227</v>
      </c>
      <c r="F153" s="72" t="s">
        <v>251</v>
      </c>
      <c r="G153" s="84" t="s">
        <v>252</v>
      </c>
      <c r="H153" s="84" t="s">
        <v>252</v>
      </c>
      <c r="I153" s="50">
        <v>90000</v>
      </c>
      <c r="J153" s="49">
        <v>9753.1200000000008</v>
      </c>
      <c r="K153" s="50">
        <v>25</v>
      </c>
      <c r="L153" s="49">
        <f>I153*2.87%</f>
        <v>2583</v>
      </c>
      <c r="M153" s="50">
        <f>I153*7.1%</f>
        <v>6389.9999999999991</v>
      </c>
      <c r="N153" s="50">
        <f>I153*1.1%</f>
        <v>990.00000000000011</v>
      </c>
      <c r="O153" s="49">
        <f>I153*3.04%</f>
        <v>2736</v>
      </c>
      <c r="P153" s="50">
        <f>I153*7.09%</f>
        <v>6381</v>
      </c>
      <c r="Q153" s="50">
        <f>+L153+O153</f>
        <v>5319</v>
      </c>
      <c r="R153" s="50">
        <f>SUM(J153+K153+L153+O153)</f>
        <v>15097.12</v>
      </c>
      <c r="S153" s="50">
        <f>SUM(M153+N153+P153)</f>
        <v>13761</v>
      </c>
      <c r="T153" s="50">
        <f>I153-R153</f>
        <v>74902.880000000005</v>
      </c>
      <c r="U153" s="53" t="s">
        <v>339</v>
      </c>
      <c r="V153" s="29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</row>
    <row r="154" spans="1:165" s="2" customFormat="1" ht="30" customHeight="1" x14ac:dyDescent="0.3">
      <c r="A154" s="72">
        <v>148</v>
      </c>
      <c r="B154" s="27" t="s">
        <v>143</v>
      </c>
      <c r="C154" s="72" t="s">
        <v>268</v>
      </c>
      <c r="D154" s="27" t="s">
        <v>144</v>
      </c>
      <c r="E154" s="27" t="s">
        <v>86</v>
      </c>
      <c r="F154" s="72" t="s">
        <v>251</v>
      </c>
      <c r="G154" s="84" t="s">
        <v>252</v>
      </c>
      <c r="H154" s="84" t="s">
        <v>252</v>
      </c>
      <c r="I154" s="50">
        <v>42000</v>
      </c>
      <c r="J154" s="49">
        <v>724.92</v>
      </c>
      <c r="K154" s="50">
        <v>25</v>
      </c>
      <c r="L154" s="49">
        <f t="shared" si="87"/>
        <v>1205.4000000000001</v>
      </c>
      <c r="M154" s="50">
        <f t="shared" si="156"/>
        <v>2981.9999999999995</v>
      </c>
      <c r="N154" s="50">
        <f t="shared" si="157"/>
        <v>462.00000000000006</v>
      </c>
      <c r="O154" s="49">
        <f t="shared" si="158"/>
        <v>1276.8</v>
      </c>
      <c r="P154" s="50">
        <f t="shared" si="159"/>
        <v>2977.8</v>
      </c>
      <c r="Q154" s="50">
        <f t="shared" si="160"/>
        <v>2482.1999999999998</v>
      </c>
      <c r="R154" s="50">
        <f t="shared" si="161"/>
        <v>3232.12</v>
      </c>
      <c r="S154" s="50">
        <f t="shared" si="162"/>
        <v>6421.7999999999993</v>
      </c>
      <c r="T154" s="50">
        <f t="shared" si="163"/>
        <v>38767.879999999997</v>
      </c>
      <c r="U154" s="53" t="s">
        <v>339</v>
      </c>
      <c r="V154" s="29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</row>
    <row r="155" spans="1:165" s="2" customFormat="1" ht="30" customHeight="1" x14ac:dyDescent="0.3">
      <c r="A155" s="72">
        <v>149</v>
      </c>
      <c r="B155" s="27" t="s">
        <v>238</v>
      </c>
      <c r="C155" s="72" t="s">
        <v>268</v>
      </c>
      <c r="D155" s="27" t="s">
        <v>239</v>
      </c>
      <c r="E155" s="27" t="s">
        <v>1</v>
      </c>
      <c r="F155" s="72" t="s">
        <v>251</v>
      </c>
      <c r="G155" s="84" t="s">
        <v>252</v>
      </c>
      <c r="H155" s="84" t="s">
        <v>252</v>
      </c>
      <c r="I155" s="50">
        <v>50000</v>
      </c>
      <c r="J155" s="49">
        <v>1854</v>
      </c>
      <c r="K155" s="50">
        <v>25</v>
      </c>
      <c r="L155" s="49">
        <f t="shared" si="87"/>
        <v>1435</v>
      </c>
      <c r="M155" s="50">
        <f t="shared" ref="M155:M167" si="165">I155*7.1%</f>
        <v>3549.9999999999995</v>
      </c>
      <c r="N155" s="50">
        <f t="shared" ref="N155:N167" si="166">I155*1.1%</f>
        <v>550</v>
      </c>
      <c r="O155" s="49">
        <f t="shared" ref="O155:O167" si="167">I155*3.04%</f>
        <v>1520</v>
      </c>
      <c r="P155" s="50">
        <f t="shared" ref="P155:P167" si="168">I155*7.09%</f>
        <v>3545.0000000000005</v>
      </c>
      <c r="Q155" s="50">
        <f t="shared" ref="Q155:Q167" si="169">+L155+O155</f>
        <v>2955</v>
      </c>
      <c r="R155" s="50">
        <f t="shared" ref="R155:R167" si="170">SUM(J155+K155+L155+O155)</f>
        <v>4834</v>
      </c>
      <c r="S155" s="50">
        <f t="shared" ref="S155:S167" si="171">SUM(M155+N155+P155)</f>
        <v>7645</v>
      </c>
      <c r="T155" s="50">
        <f t="shared" ref="T155:T167" si="172">I155-R155</f>
        <v>45166</v>
      </c>
      <c r="U155" s="53" t="s">
        <v>339</v>
      </c>
      <c r="V155" s="29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</row>
    <row r="156" spans="1:165" s="2" customFormat="1" ht="30" customHeight="1" x14ac:dyDescent="0.3">
      <c r="A156" s="72">
        <v>150</v>
      </c>
      <c r="B156" s="27" t="s">
        <v>304</v>
      </c>
      <c r="C156" s="72" t="s">
        <v>268</v>
      </c>
      <c r="D156" s="27" t="s">
        <v>239</v>
      </c>
      <c r="E156" s="27" t="s">
        <v>61</v>
      </c>
      <c r="F156" s="72" t="s">
        <v>251</v>
      </c>
      <c r="G156" s="84" t="s">
        <v>252</v>
      </c>
      <c r="H156" s="84" t="s">
        <v>252</v>
      </c>
      <c r="I156" s="50">
        <v>45000</v>
      </c>
      <c r="J156" s="49">
        <v>1148.33</v>
      </c>
      <c r="K156" s="50">
        <v>25</v>
      </c>
      <c r="L156" s="49">
        <f t="shared" si="87"/>
        <v>1291.5</v>
      </c>
      <c r="M156" s="50">
        <f>I156*7.1%</f>
        <v>3194.9999999999995</v>
      </c>
      <c r="N156" s="50">
        <f>I156*1.1%</f>
        <v>495.00000000000006</v>
      </c>
      <c r="O156" s="49">
        <f>I156*3.04%</f>
        <v>1368</v>
      </c>
      <c r="P156" s="50">
        <f>I156*7.09%</f>
        <v>3190.5</v>
      </c>
      <c r="Q156" s="50">
        <f>+L156+O156</f>
        <v>2659.5</v>
      </c>
      <c r="R156" s="50">
        <f>SUM(J156+K156+L156+O156)</f>
        <v>3832.83</v>
      </c>
      <c r="S156" s="50">
        <f>SUM(M156+N156+P156)</f>
        <v>6880.5</v>
      </c>
      <c r="T156" s="50">
        <f>I156-R156</f>
        <v>41167.17</v>
      </c>
      <c r="U156" s="53" t="s">
        <v>339</v>
      </c>
      <c r="V156" s="29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</row>
    <row r="157" spans="1:165" s="40" customFormat="1" ht="30" customHeight="1" x14ac:dyDescent="0.3">
      <c r="A157" s="72">
        <v>151</v>
      </c>
      <c r="B157" s="27" t="s">
        <v>398</v>
      </c>
      <c r="C157" s="72" t="s">
        <v>268</v>
      </c>
      <c r="D157" s="27" t="s">
        <v>399</v>
      </c>
      <c r="E157" s="27" t="s">
        <v>89</v>
      </c>
      <c r="F157" s="72" t="s">
        <v>251</v>
      </c>
      <c r="G157" s="84" t="s">
        <v>252</v>
      </c>
      <c r="H157" s="84" t="s">
        <v>252</v>
      </c>
      <c r="I157" s="50">
        <v>40000</v>
      </c>
      <c r="J157" s="49">
        <v>442.65</v>
      </c>
      <c r="K157" s="50">
        <v>25</v>
      </c>
      <c r="L157" s="49">
        <f t="shared" si="87"/>
        <v>1148</v>
      </c>
      <c r="M157" s="50">
        <f>I157*7.1%</f>
        <v>2839.9999999999995</v>
      </c>
      <c r="N157" s="50">
        <f>I157*1.1%</f>
        <v>440.00000000000006</v>
      </c>
      <c r="O157" s="49">
        <f>I157*3.04%</f>
        <v>1216</v>
      </c>
      <c r="P157" s="50">
        <f>I157*7.09%</f>
        <v>2836</v>
      </c>
      <c r="Q157" s="50">
        <f>+L157+O157</f>
        <v>2364</v>
      </c>
      <c r="R157" s="50">
        <f>SUM(J157+K157+L157+O157)</f>
        <v>2831.65</v>
      </c>
      <c r="S157" s="50">
        <f>SUM(M157+N157+P157)</f>
        <v>6116</v>
      </c>
      <c r="T157" s="50">
        <f>I157-R157</f>
        <v>37168.35</v>
      </c>
      <c r="U157" s="53" t="s">
        <v>339</v>
      </c>
      <c r="V157" s="29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</row>
    <row r="158" spans="1:165" s="2" customFormat="1" ht="30" customHeight="1" x14ac:dyDescent="0.3">
      <c r="A158" s="72">
        <v>152</v>
      </c>
      <c r="B158" s="27" t="s">
        <v>92</v>
      </c>
      <c r="C158" s="72" t="s">
        <v>268</v>
      </c>
      <c r="D158" s="27" t="s">
        <v>91</v>
      </c>
      <c r="E158" s="27" t="s">
        <v>1</v>
      </c>
      <c r="F158" s="72" t="s">
        <v>251</v>
      </c>
      <c r="G158" s="84" t="s">
        <v>252</v>
      </c>
      <c r="H158" s="84" t="s">
        <v>252</v>
      </c>
      <c r="I158" s="50">
        <v>50000</v>
      </c>
      <c r="J158" s="49">
        <v>1854</v>
      </c>
      <c r="K158" s="50">
        <v>25</v>
      </c>
      <c r="L158" s="49">
        <f t="shared" si="87"/>
        <v>1435</v>
      </c>
      <c r="M158" s="50">
        <f t="shared" si="165"/>
        <v>3549.9999999999995</v>
      </c>
      <c r="N158" s="50">
        <f t="shared" si="166"/>
        <v>550</v>
      </c>
      <c r="O158" s="49">
        <f t="shared" si="167"/>
        <v>1520</v>
      </c>
      <c r="P158" s="50">
        <f t="shared" si="168"/>
        <v>3545.0000000000005</v>
      </c>
      <c r="Q158" s="50">
        <f t="shared" si="169"/>
        <v>2955</v>
      </c>
      <c r="R158" s="50">
        <f t="shared" si="170"/>
        <v>4834</v>
      </c>
      <c r="S158" s="50">
        <f t="shared" si="171"/>
        <v>7645</v>
      </c>
      <c r="T158" s="50">
        <f t="shared" si="172"/>
        <v>45166</v>
      </c>
      <c r="U158" s="53" t="s">
        <v>339</v>
      </c>
      <c r="V158" s="29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</row>
    <row r="159" spans="1:165" s="2" customFormat="1" ht="30" customHeight="1" x14ac:dyDescent="0.3">
      <c r="A159" s="72">
        <v>153</v>
      </c>
      <c r="B159" s="27" t="s">
        <v>285</v>
      </c>
      <c r="C159" s="72" t="s">
        <v>268</v>
      </c>
      <c r="D159" s="27" t="s">
        <v>91</v>
      </c>
      <c r="E159" s="27" t="s">
        <v>86</v>
      </c>
      <c r="F159" s="72" t="s">
        <v>251</v>
      </c>
      <c r="G159" s="84" t="s">
        <v>252</v>
      </c>
      <c r="H159" s="84" t="s">
        <v>252</v>
      </c>
      <c r="I159" s="50">
        <v>42000</v>
      </c>
      <c r="J159" s="49">
        <v>724.92</v>
      </c>
      <c r="K159" s="50">
        <v>25</v>
      </c>
      <c r="L159" s="49">
        <f t="shared" si="87"/>
        <v>1205.4000000000001</v>
      </c>
      <c r="M159" s="50">
        <f t="shared" si="165"/>
        <v>2981.9999999999995</v>
      </c>
      <c r="N159" s="50">
        <f t="shared" si="166"/>
        <v>462.00000000000006</v>
      </c>
      <c r="O159" s="49">
        <f t="shared" si="167"/>
        <v>1276.8</v>
      </c>
      <c r="P159" s="50">
        <f t="shared" si="168"/>
        <v>2977.8</v>
      </c>
      <c r="Q159" s="50">
        <f t="shared" si="169"/>
        <v>2482.1999999999998</v>
      </c>
      <c r="R159" s="50">
        <f t="shared" si="170"/>
        <v>3232.12</v>
      </c>
      <c r="S159" s="50">
        <f t="shared" si="171"/>
        <v>6421.7999999999993</v>
      </c>
      <c r="T159" s="50">
        <f t="shared" si="172"/>
        <v>38767.879999999997</v>
      </c>
      <c r="U159" s="53" t="s">
        <v>339</v>
      </c>
      <c r="V159" s="29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</row>
    <row r="160" spans="1:165" s="2" customFormat="1" ht="30" customHeight="1" x14ac:dyDescent="0.3">
      <c r="A160" s="72">
        <v>154</v>
      </c>
      <c r="B160" s="27" t="s">
        <v>201</v>
      </c>
      <c r="C160" s="72" t="s">
        <v>268</v>
      </c>
      <c r="D160" s="27" t="s">
        <v>276</v>
      </c>
      <c r="E160" s="27" t="s">
        <v>86</v>
      </c>
      <c r="F160" s="72" t="s">
        <v>251</v>
      </c>
      <c r="G160" s="84" t="s">
        <v>252</v>
      </c>
      <c r="H160" s="84" t="s">
        <v>252</v>
      </c>
      <c r="I160" s="50">
        <v>42000</v>
      </c>
      <c r="J160" s="49">
        <v>724.92</v>
      </c>
      <c r="K160" s="50">
        <v>25</v>
      </c>
      <c r="L160" s="49">
        <f t="shared" si="87"/>
        <v>1205.4000000000001</v>
      </c>
      <c r="M160" s="50">
        <f t="shared" si="165"/>
        <v>2981.9999999999995</v>
      </c>
      <c r="N160" s="50">
        <f t="shared" si="166"/>
        <v>462.00000000000006</v>
      </c>
      <c r="O160" s="49">
        <f t="shared" si="167"/>
        <v>1276.8</v>
      </c>
      <c r="P160" s="50">
        <f t="shared" si="168"/>
        <v>2977.8</v>
      </c>
      <c r="Q160" s="50">
        <f t="shared" si="169"/>
        <v>2482.1999999999998</v>
      </c>
      <c r="R160" s="50">
        <f t="shared" si="170"/>
        <v>3232.12</v>
      </c>
      <c r="S160" s="50">
        <f t="shared" si="171"/>
        <v>6421.7999999999993</v>
      </c>
      <c r="T160" s="50">
        <f t="shared" si="172"/>
        <v>38767.879999999997</v>
      </c>
      <c r="U160" s="53" t="s">
        <v>339</v>
      </c>
      <c r="V160" s="29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</row>
    <row r="161" spans="1:165" s="2" customFormat="1" ht="30" customHeight="1" x14ac:dyDescent="0.3">
      <c r="A161" s="72">
        <v>155</v>
      </c>
      <c r="B161" s="27" t="s">
        <v>94</v>
      </c>
      <c r="C161" s="72" t="s">
        <v>268</v>
      </c>
      <c r="D161" s="27" t="s">
        <v>93</v>
      </c>
      <c r="E161" s="27" t="s">
        <v>89</v>
      </c>
      <c r="F161" s="72" t="s">
        <v>251</v>
      </c>
      <c r="G161" s="84" t="s">
        <v>252</v>
      </c>
      <c r="H161" s="84" t="s">
        <v>252</v>
      </c>
      <c r="I161" s="50">
        <v>45000</v>
      </c>
      <c r="J161" s="49">
        <v>1148.33</v>
      </c>
      <c r="K161" s="50">
        <v>25</v>
      </c>
      <c r="L161" s="49">
        <f t="shared" si="87"/>
        <v>1291.5</v>
      </c>
      <c r="M161" s="50">
        <f t="shared" si="165"/>
        <v>3194.9999999999995</v>
      </c>
      <c r="N161" s="50">
        <f t="shared" si="166"/>
        <v>495.00000000000006</v>
      </c>
      <c r="O161" s="49">
        <f t="shared" si="167"/>
        <v>1368</v>
      </c>
      <c r="P161" s="50">
        <f t="shared" si="168"/>
        <v>3190.5</v>
      </c>
      <c r="Q161" s="50">
        <f t="shared" si="169"/>
        <v>2659.5</v>
      </c>
      <c r="R161" s="50">
        <f t="shared" si="170"/>
        <v>3832.83</v>
      </c>
      <c r="S161" s="50">
        <f t="shared" si="171"/>
        <v>6880.5</v>
      </c>
      <c r="T161" s="50">
        <f t="shared" si="172"/>
        <v>41167.17</v>
      </c>
      <c r="U161" s="53" t="s">
        <v>339</v>
      </c>
      <c r="V161" s="29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0"/>
      <c r="EZ161" s="30"/>
      <c r="FA161" s="30"/>
      <c r="FB161" s="30"/>
      <c r="FC161" s="30"/>
      <c r="FD161" s="30"/>
      <c r="FE161" s="30"/>
      <c r="FF161" s="30"/>
      <c r="FG161" s="30"/>
      <c r="FH161" s="30"/>
      <c r="FI161" s="30"/>
    </row>
    <row r="162" spans="1:165" s="2" customFormat="1" ht="30" customHeight="1" x14ac:dyDescent="0.3">
      <c r="A162" s="72">
        <v>156</v>
      </c>
      <c r="B162" s="27" t="s">
        <v>416</v>
      </c>
      <c r="C162" s="72" t="s">
        <v>269</v>
      </c>
      <c r="D162" s="27" t="s">
        <v>93</v>
      </c>
      <c r="E162" s="27" t="s">
        <v>89</v>
      </c>
      <c r="F162" s="72" t="s">
        <v>251</v>
      </c>
      <c r="G162" s="84" t="s">
        <v>252</v>
      </c>
      <c r="H162" s="84" t="s">
        <v>252</v>
      </c>
      <c r="I162" s="50">
        <v>45000</v>
      </c>
      <c r="J162" s="49">
        <v>1148.33</v>
      </c>
      <c r="K162" s="50">
        <v>25</v>
      </c>
      <c r="L162" s="49">
        <f t="shared" si="87"/>
        <v>1291.5</v>
      </c>
      <c r="M162" s="50">
        <f t="shared" si="165"/>
        <v>3194.9999999999995</v>
      </c>
      <c r="N162" s="50">
        <f t="shared" si="166"/>
        <v>495.00000000000006</v>
      </c>
      <c r="O162" s="49">
        <f t="shared" si="167"/>
        <v>1368</v>
      </c>
      <c r="P162" s="50">
        <f t="shared" si="168"/>
        <v>3190.5</v>
      </c>
      <c r="Q162" s="50">
        <f t="shared" si="169"/>
        <v>2659.5</v>
      </c>
      <c r="R162" s="50">
        <f t="shared" si="170"/>
        <v>3832.83</v>
      </c>
      <c r="S162" s="50">
        <f t="shared" si="171"/>
        <v>6880.5</v>
      </c>
      <c r="T162" s="50">
        <f t="shared" si="172"/>
        <v>41167.17</v>
      </c>
      <c r="U162" s="53" t="s">
        <v>339</v>
      </c>
      <c r="V162" s="29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</row>
    <row r="163" spans="1:165" s="2" customFormat="1" ht="30" customHeight="1" x14ac:dyDescent="0.3">
      <c r="A163" s="72">
        <v>157</v>
      </c>
      <c r="B163" s="27" t="s">
        <v>240</v>
      </c>
      <c r="C163" s="72" t="s">
        <v>269</v>
      </c>
      <c r="D163" s="27" t="s">
        <v>93</v>
      </c>
      <c r="E163" s="27" t="s">
        <v>86</v>
      </c>
      <c r="F163" s="72" t="s">
        <v>251</v>
      </c>
      <c r="G163" s="84" t="s">
        <v>252</v>
      </c>
      <c r="H163" s="84" t="s">
        <v>252</v>
      </c>
      <c r="I163" s="50">
        <v>42000</v>
      </c>
      <c r="J163" s="49">
        <v>724.92</v>
      </c>
      <c r="K163" s="50">
        <v>25</v>
      </c>
      <c r="L163" s="49">
        <f t="shared" si="87"/>
        <v>1205.4000000000001</v>
      </c>
      <c r="M163" s="50">
        <f t="shared" si="165"/>
        <v>2981.9999999999995</v>
      </c>
      <c r="N163" s="50">
        <f t="shared" si="166"/>
        <v>462.00000000000006</v>
      </c>
      <c r="O163" s="49">
        <f t="shared" si="167"/>
        <v>1276.8</v>
      </c>
      <c r="P163" s="50">
        <f t="shared" si="168"/>
        <v>2977.8</v>
      </c>
      <c r="Q163" s="50">
        <f t="shared" si="169"/>
        <v>2482.1999999999998</v>
      </c>
      <c r="R163" s="50">
        <f t="shared" si="170"/>
        <v>3232.12</v>
      </c>
      <c r="S163" s="50">
        <f t="shared" si="171"/>
        <v>6421.7999999999993</v>
      </c>
      <c r="T163" s="50">
        <f t="shared" si="172"/>
        <v>38767.879999999997</v>
      </c>
      <c r="U163" s="53" t="s">
        <v>339</v>
      </c>
      <c r="V163" s="29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0"/>
      <c r="EZ163" s="30"/>
      <c r="FA163" s="30"/>
      <c r="FB163" s="30"/>
      <c r="FC163" s="30"/>
      <c r="FD163" s="30"/>
      <c r="FE163" s="30"/>
      <c r="FF163" s="30"/>
      <c r="FG163" s="30"/>
      <c r="FH163" s="30"/>
      <c r="FI163" s="30"/>
    </row>
    <row r="164" spans="1:165" s="2" customFormat="1" ht="30" customHeight="1" x14ac:dyDescent="0.3">
      <c r="A164" s="72">
        <v>158</v>
      </c>
      <c r="B164" s="27" t="s">
        <v>96</v>
      </c>
      <c r="C164" s="72" t="s">
        <v>269</v>
      </c>
      <c r="D164" s="27" t="s">
        <v>95</v>
      </c>
      <c r="E164" s="27" t="s">
        <v>89</v>
      </c>
      <c r="F164" s="72" t="s">
        <v>251</v>
      </c>
      <c r="G164" s="84" t="s">
        <v>252</v>
      </c>
      <c r="H164" s="84" t="s">
        <v>252</v>
      </c>
      <c r="I164" s="50">
        <v>45000</v>
      </c>
      <c r="J164" s="49">
        <v>1148.33</v>
      </c>
      <c r="K164" s="50">
        <v>25</v>
      </c>
      <c r="L164" s="49">
        <f t="shared" si="87"/>
        <v>1291.5</v>
      </c>
      <c r="M164" s="50">
        <f t="shared" si="165"/>
        <v>3194.9999999999995</v>
      </c>
      <c r="N164" s="50">
        <f t="shared" si="166"/>
        <v>495.00000000000006</v>
      </c>
      <c r="O164" s="49">
        <f t="shared" si="167"/>
        <v>1368</v>
      </c>
      <c r="P164" s="50">
        <f t="shared" si="168"/>
        <v>3190.5</v>
      </c>
      <c r="Q164" s="50">
        <f t="shared" si="169"/>
        <v>2659.5</v>
      </c>
      <c r="R164" s="50">
        <f t="shared" si="170"/>
        <v>3832.83</v>
      </c>
      <c r="S164" s="50">
        <f t="shared" si="171"/>
        <v>6880.5</v>
      </c>
      <c r="T164" s="50">
        <f t="shared" si="172"/>
        <v>41167.17</v>
      </c>
      <c r="U164" s="53" t="s">
        <v>339</v>
      </c>
      <c r="V164" s="29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0"/>
      <c r="EZ164" s="30"/>
      <c r="FA164" s="30"/>
      <c r="FB164" s="30"/>
      <c r="FC164" s="30"/>
      <c r="FD164" s="30"/>
      <c r="FE164" s="30"/>
      <c r="FF164" s="30"/>
      <c r="FG164" s="30"/>
      <c r="FH164" s="30"/>
      <c r="FI164" s="30"/>
    </row>
    <row r="165" spans="1:165" s="19" customFormat="1" ht="30" customHeight="1" x14ac:dyDescent="0.3">
      <c r="A165" s="72">
        <v>159</v>
      </c>
      <c r="B165" s="27" t="s">
        <v>264</v>
      </c>
      <c r="C165" s="72" t="s">
        <v>269</v>
      </c>
      <c r="D165" s="27" t="s">
        <v>95</v>
      </c>
      <c r="E165" s="27" t="s">
        <v>265</v>
      </c>
      <c r="F165" s="72" t="s">
        <v>251</v>
      </c>
      <c r="G165" s="84" t="s">
        <v>252</v>
      </c>
      <c r="H165" s="84" t="s">
        <v>252</v>
      </c>
      <c r="I165" s="50">
        <v>61000</v>
      </c>
      <c r="J165" s="49">
        <v>3674.86</v>
      </c>
      <c r="K165" s="50">
        <v>25</v>
      </c>
      <c r="L165" s="49">
        <f t="shared" si="87"/>
        <v>1750.7</v>
      </c>
      <c r="M165" s="50">
        <f>I165*7.1%</f>
        <v>4331</v>
      </c>
      <c r="N165" s="50">
        <f>I165*1.1%</f>
        <v>671.00000000000011</v>
      </c>
      <c r="O165" s="49">
        <f>I165*3.04%</f>
        <v>1854.4</v>
      </c>
      <c r="P165" s="50">
        <f>I165*7.09%</f>
        <v>4324.9000000000005</v>
      </c>
      <c r="Q165" s="50">
        <f>+L165+O165</f>
        <v>3605.1000000000004</v>
      </c>
      <c r="R165" s="50">
        <f>SUM(J165+K165+L165+O165)</f>
        <v>7304.9600000000009</v>
      </c>
      <c r="S165" s="50">
        <f>SUM(M165+N165+P165)</f>
        <v>9326.9000000000015</v>
      </c>
      <c r="T165" s="50">
        <f>I165-R165</f>
        <v>53695.040000000001</v>
      </c>
      <c r="U165" s="53" t="s">
        <v>339</v>
      </c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</row>
    <row r="166" spans="1:165" s="2" customFormat="1" ht="30" customHeight="1" x14ac:dyDescent="0.3">
      <c r="A166" s="72">
        <v>160</v>
      </c>
      <c r="B166" s="27" t="s">
        <v>241</v>
      </c>
      <c r="C166" s="72" t="s">
        <v>268</v>
      </c>
      <c r="D166" s="27" t="s">
        <v>95</v>
      </c>
      <c r="E166" s="27" t="s">
        <v>86</v>
      </c>
      <c r="F166" s="72" t="s">
        <v>251</v>
      </c>
      <c r="G166" s="84" t="s">
        <v>252</v>
      </c>
      <c r="H166" s="84" t="s">
        <v>252</v>
      </c>
      <c r="I166" s="50">
        <v>42000</v>
      </c>
      <c r="J166" s="49">
        <v>724.92</v>
      </c>
      <c r="K166" s="50">
        <v>25</v>
      </c>
      <c r="L166" s="49">
        <f t="shared" si="87"/>
        <v>1205.4000000000001</v>
      </c>
      <c r="M166" s="50">
        <f t="shared" si="165"/>
        <v>2981.9999999999995</v>
      </c>
      <c r="N166" s="50">
        <f t="shared" si="166"/>
        <v>462.00000000000006</v>
      </c>
      <c r="O166" s="49">
        <f t="shared" si="167"/>
        <v>1276.8</v>
      </c>
      <c r="P166" s="50">
        <f t="shared" si="168"/>
        <v>2977.8</v>
      </c>
      <c r="Q166" s="50">
        <f t="shared" si="169"/>
        <v>2482.1999999999998</v>
      </c>
      <c r="R166" s="50">
        <f t="shared" si="170"/>
        <v>3232.12</v>
      </c>
      <c r="S166" s="50">
        <f t="shared" si="171"/>
        <v>6421.7999999999993</v>
      </c>
      <c r="T166" s="50">
        <f t="shared" si="172"/>
        <v>38767.879999999997</v>
      </c>
      <c r="U166" s="53" t="s">
        <v>339</v>
      </c>
      <c r="V166" s="29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</row>
    <row r="167" spans="1:165" s="40" customFormat="1" ht="30" customHeight="1" x14ac:dyDescent="0.3">
      <c r="A167" s="72">
        <v>161</v>
      </c>
      <c r="B167" s="27" t="s">
        <v>317</v>
      </c>
      <c r="C167" s="72" t="s">
        <v>269</v>
      </c>
      <c r="D167" s="27" t="s">
        <v>95</v>
      </c>
      <c r="E167" s="27" t="s">
        <v>1</v>
      </c>
      <c r="F167" s="72" t="s">
        <v>251</v>
      </c>
      <c r="G167" s="84" t="s">
        <v>252</v>
      </c>
      <c r="H167" s="84" t="s">
        <v>252</v>
      </c>
      <c r="I167" s="50">
        <v>50000</v>
      </c>
      <c r="J167" s="49">
        <v>1854</v>
      </c>
      <c r="K167" s="50">
        <v>25</v>
      </c>
      <c r="L167" s="49">
        <f t="shared" si="87"/>
        <v>1435</v>
      </c>
      <c r="M167" s="50">
        <f t="shared" si="165"/>
        <v>3549.9999999999995</v>
      </c>
      <c r="N167" s="50">
        <f t="shared" si="166"/>
        <v>550</v>
      </c>
      <c r="O167" s="49">
        <f t="shared" si="167"/>
        <v>1520</v>
      </c>
      <c r="P167" s="50">
        <f t="shared" si="168"/>
        <v>3545.0000000000005</v>
      </c>
      <c r="Q167" s="50">
        <f t="shared" si="169"/>
        <v>2955</v>
      </c>
      <c r="R167" s="50">
        <f t="shared" si="170"/>
        <v>4834</v>
      </c>
      <c r="S167" s="50">
        <f t="shared" si="171"/>
        <v>7645</v>
      </c>
      <c r="T167" s="50">
        <f t="shared" si="172"/>
        <v>45166</v>
      </c>
      <c r="U167" s="53" t="s">
        <v>339</v>
      </c>
      <c r="V167" s="29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0"/>
      <c r="EZ167" s="30"/>
      <c r="FA167" s="30"/>
      <c r="FB167" s="30"/>
      <c r="FC167" s="30"/>
      <c r="FD167" s="30"/>
      <c r="FE167" s="30"/>
      <c r="FF167" s="30"/>
      <c r="FG167" s="30"/>
      <c r="FH167" s="30"/>
      <c r="FI167" s="30"/>
    </row>
    <row r="168" spans="1:165" s="2" customFormat="1" ht="30" customHeight="1" x14ac:dyDescent="0.3">
      <c r="A168" s="72">
        <v>162</v>
      </c>
      <c r="B168" s="27" t="s">
        <v>242</v>
      </c>
      <c r="C168" s="72" t="s">
        <v>269</v>
      </c>
      <c r="D168" s="27" t="s">
        <v>243</v>
      </c>
      <c r="E168" s="27" t="s">
        <v>86</v>
      </c>
      <c r="F168" s="72" t="s">
        <v>251</v>
      </c>
      <c r="G168" s="84" t="s">
        <v>252</v>
      </c>
      <c r="H168" s="84" t="s">
        <v>252</v>
      </c>
      <c r="I168" s="50">
        <v>42000</v>
      </c>
      <c r="J168" s="49">
        <v>724.92</v>
      </c>
      <c r="K168" s="50">
        <v>25</v>
      </c>
      <c r="L168" s="49">
        <f t="shared" si="87"/>
        <v>1205.4000000000001</v>
      </c>
      <c r="M168" s="50">
        <f t="shared" ref="M168:M172" si="173">I168*7.1%</f>
        <v>2981.9999999999995</v>
      </c>
      <c r="N168" s="50">
        <f t="shared" ref="N168:N172" si="174">I168*1.1%</f>
        <v>462.00000000000006</v>
      </c>
      <c r="O168" s="49">
        <f t="shared" ref="O168:O172" si="175">I168*3.04%</f>
        <v>1276.8</v>
      </c>
      <c r="P168" s="50">
        <f t="shared" ref="P168:P172" si="176">I168*7.09%</f>
        <v>2977.8</v>
      </c>
      <c r="Q168" s="50">
        <f t="shared" ref="Q168:Q172" si="177">+L168+O168</f>
        <v>2482.1999999999998</v>
      </c>
      <c r="R168" s="50">
        <f t="shared" ref="R168:R172" si="178">SUM(J168+K168+L168+O168)</f>
        <v>3232.12</v>
      </c>
      <c r="S168" s="50">
        <f t="shared" ref="S168:S172" si="179">SUM(M168+N168+P168)</f>
        <v>6421.7999999999993</v>
      </c>
      <c r="T168" s="50">
        <f t="shared" ref="T168:T172" si="180">I168-R168</f>
        <v>38767.879999999997</v>
      </c>
      <c r="U168" s="53" t="s">
        <v>339</v>
      </c>
      <c r="V168" s="29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</row>
    <row r="169" spans="1:165" s="2" customFormat="1" ht="30" customHeight="1" x14ac:dyDescent="0.3">
      <c r="A169" s="72">
        <v>163</v>
      </c>
      <c r="B169" s="27" t="s">
        <v>272</v>
      </c>
      <c r="C169" s="72" t="s">
        <v>269</v>
      </c>
      <c r="D169" s="27" t="s">
        <v>97</v>
      </c>
      <c r="E169" s="27" t="s">
        <v>1</v>
      </c>
      <c r="F169" s="72" t="s">
        <v>251</v>
      </c>
      <c r="G169" s="84" t="s">
        <v>252</v>
      </c>
      <c r="H169" s="84" t="s">
        <v>252</v>
      </c>
      <c r="I169" s="50">
        <v>35000</v>
      </c>
      <c r="J169" s="49">
        <v>0</v>
      </c>
      <c r="K169" s="50">
        <v>25</v>
      </c>
      <c r="L169" s="49">
        <f t="shared" si="87"/>
        <v>1004.5</v>
      </c>
      <c r="M169" s="50">
        <f>I169*7.1%</f>
        <v>2485</v>
      </c>
      <c r="N169" s="50">
        <f>I169*1.1%</f>
        <v>385.00000000000006</v>
      </c>
      <c r="O169" s="49">
        <f>I169*3.04%</f>
        <v>1064</v>
      </c>
      <c r="P169" s="50">
        <f>I169*7.09%</f>
        <v>2481.5</v>
      </c>
      <c r="Q169" s="50">
        <f>+L169+O169</f>
        <v>2068.5</v>
      </c>
      <c r="R169" s="50">
        <f>SUM(J169+K169+L169+O169)</f>
        <v>2093.5</v>
      </c>
      <c r="S169" s="50">
        <f>SUM(M169+N169+P169)</f>
        <v>5351.5</v>
      </c>
      <c r="T169" s="50">
        <f>I169-R169</f>
        <v>32906.5</v>
      </c>
      <c r="U169" s="53" t="s">
        <v>339</v>
      </c>
      <c r="V169" s="29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0"/>
      <c r="EZ169" s="30"/>
      <c r="FA169" s="30"/>
      <c r="FB169" s="30"/>
      <c r="FC169" s="30"/>
      <c r="FD169" s="30"/>
      <c r="FE169" s="30"/>
      <c r="FF169" s="30"/>
      <c r="FG169" s="30"/>
      <c r="FH169" s="30"/>
      <c r="FI169" s="30"/>
    </row>
    <row r="170" spans="1:165" s="2" customFormat="1" ht="30" customHeight="1" x14ac:dyDescent="0.3">
      <c r="A170" s="72">
        <v>164</v>
      </c>
      <c r="B170" s="27" t="s">
        <v>98</v>
      </c>
      <c r="C170" s="72" t="s">
        <v>268</v>
      </c>
      <c r="D170" s="27" t="s">
        <v>97</v>
      </c>
      <c r="E170" s="27" t="s">
        <v>89</v>
      </c>
      <c r="F170" s="72" t="s">
        <v>251</v>
      </c>
      <c r="G170" s="84" t="s">
        <v>252</v>
      </c>
      <c r="H170" s="84" t="s">
        <v>252</v>
      </c>
      <c r="I170" s="50">
        <v>45000</v>
      </c>
      <c r="J170" s="49">
        <v>1148.33</v>
      </c>
      <c r="K170" s="50">
        <v>25</v>
      </c>
      <c r="L170" s="49">
        <f t="shared" si="87"/>
        <v>1291.5</v>
      </c>
      <c r="M170" s="50">
        <f t="shared" si="173"/>
        <v>3194.9999999999995</v>
      </c>
      <c r="N170" s="50">
        <f t="shared" si="174"/>
        <v>495.00000000000006</v>
      </c>
      <c r="O170" s="49">
        <f t="shared" si="175"/>
        <v>1368</v>
      </c>
      <c r="P170" s="50">
        <f t="shared" si="176"/>
        <v>3190.5</v>
      </c>
      <c r="Q170" s="50">
        <f t="shared" si="177"/>
        <v>2659.5</v>
      </c>
      <c r="R170" s="50">
        <f t="shared" si="178"/>
        <v>3832.83</v>
      </c>
      <c r="S170" s="50">
        <f t="shared" si="179"/>
        <v>6880.5</v>
      </c>
      <c r="T170" s="50">
        <f t="shared" si="180"/>
        <v>41167.17</v>
      </c>
      <c r="U170" s="53" t="s">
        <v>339</v>
      </c>
      <c r="V170" s="29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</row>
    <row r="171" spans="1:165" s="2" customFormat="1" ht="30" customHeight="1" x14ac:dyDescent="0.3">
      <c r="A171" s="72">
        <v>165</v>
      </c>
      <c r="B171" s="27" t="s">
        <v>244</v>
      </c>
      <c r="C171" s="72" t="s">
        <v>269</v>
      </c>
      <c r="D171" s="27" t="s">
        <v>97</v>
      </c>
      <c r="E171" s="27" t="s">
        <v>86</v>
      </c>
      <c r="F171" s="72" t="s">
        <v>251</v>
      </c>
      <c r="G171" s="84" t="s">
        <v>252</v>
      </c>
      <c r="H171" s="84" t="s">
        <v>252</v>
      </c>
      <c r="I171" s="50">
        <v>42000</v>
      </c>
      <c r="J171" s="49">
        <v>724.92</v>
      </c>
      <c r="K171" s="50">
        <v>25</v>
      </c>
      <c r="L171" s="49">
        <f t="shared" si="87"/>
        <v>1205.4000000000001</v>
      </c>
      <c r="M171" s="50">
        <f t="shared" si="173"/>
        <v>2981.9999999999995</v>
      </c>
      <c r="N171" s="50">
        <f t="shared" si="174"/>
        <v>462.00000000000006</v>
      </c>
      <c r="O171" s="49">
        <f t="shared" si="175"/>
        <v>1276.8</v>
      </c>
      <c r="P171" s="50">
        <f t="shared" si="176"/>
        <v>2977.8</v>
      </c>
      <c r="Q171" s="50">
        <f t="shared" si="177"/>
        <v>2482.1999999999998</v>
      </c>
      <c r="R171" s="50">
        <f t="shared" si="178"/>
        <v>3232.12</v>
      </c>
      <c r="S171" s="50">
        <f t="shared" si="179"/>
        <v>6421.7999999999993</v>
      </c>
      <c r="T171" s="50">
        <f t="shared" si="180"/>
        <v>38767.879999999997</v>
      </c>
      <c r="U171" s="53" t="s">
        <v>339</v>
      </c>
      <c r="V171" s="29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0"/>
      <c r="EZ171" s="30"/>
      <c r="FA171" s="30"/>
      <c r="FB171" s="30"/>
      <c r="FC171" s="30"/>
      <c r="FD171" s="30"/>
      <c r="FE171" s="30"/>
      <c r="FF171" s="30"/>
      <c r="FG171" s="30"/>
      <c r="FH171" s="30"/>
      <c r="FI171" s="30"/>
    </row>
    <row r="172" spans="1:165" s="2" customFormat="1" ht="30" customHeight="1" x14ac:dyDescent="0.3">
      <c r="A172" s="72">
        <v>166</v>
      </c>
      <c r="B172" s="27" t="s">
        <v>153</v>
      </c>
      <c r="C172" s="72" t="s">
        <v>269</v>
      </c>
      <c r="D172" s="27" t="s">
        <v>154</v>
      </c>
      <c r="E172" s="27" t="s">
        <v>1</v>
      </c>
      <c r="F172" s="72" t="s">
        <v>251</v>
      </c>
      <c r="G172" s="84" t="s">
        <v>252</v>
      </c>
      <c r="H172" s="84" t="s">
        <v>252</v>
      </c>
      <c r="I172" s="50">
        <v>50000</v>
      </c>
      <c r="J172" s="49">
        <v>1854</v>
      </c>
      <c r="K172" s="50">
        <v>25</v>
      </c>
      <c r="L172" s="49">
        <f t="shared" si="87"/>
        <v>1435</v>
      </c>
      <c r="M172" s="50">
        <f t="shared" si="173"/>
        <v>3549.9999999999995</v>
      </c>
      <c r="N172" s="50">
        <f t="shared" si="174"/>
        <v>550</v>
      </c>
      <c r="O172" s="49">
        <f t="shared" si="175"/>
        <v>1520</v>
      </c>
      <c r="P172" s="50">
        <f t="shared" si="176"/>
        <v>3545.0000000000005</v>
      </c>
      <c r="Q172" s="50">
        <f t="shared" si="177"/>
        <v>2955</v>
      </c>
      <c r="R172" s="50">
        <f t="shared" si="178"/>
        <v>4834</v>
      </c>
      <c r="S172" s="50">
        <f t="shared" si="179"/>
        <v>7645</v>
      </c>
      <c r="T172" s="50">
        <f t="shared" si="180"/>
        <v>45166</v>
      </c>
      <c r="U172" s="53" t="s">
        <v>339</v>
      </c>
      <c r="V172" s="29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  <c r="DT172" s="30"/>
      <c r="DU172" s="30"/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/>
      <c r="EL172" s="30"/>
      <c r="EM172" s="30"/>
      <c r="EN172" s="30"/>
      <c r="EO172" s="30"/>
      <c r="EP172" s="30"/>
      <c r="EQ172" s="30"/>
      <c r="ER172" s="30"/>
      <c r="ES172" s="30"/>
      <c r="ET172" s="30"/>
      <c r="EU172" s="30"/>
      <c r="EV172" s="30"/>
      <c r="EW172" s="30"/>
      <c r="EX172" s="30"/>
      <c r="EY172" s="30"/>
      <c r="EZ172" s="30"/>
      <c r="FA172" s="30"/>
      <c r="FB172" s="30"/>
      <c r="FC172" s="30"/>
      <c r="FD172" s="30"/>
      <c r="FE172" s="30"/>
      <c r="FF172" s="30"/>
      <c r="FG172" s="30"/>
      <c r="FH172" s="30"/>
      <c r="FI172" s="30"/>
    </row>
    <row r="173" spans="1:165" s="2" customFormat="1" ht="30" customHeight="1" x14ac:dyDescent="0.3">
      <c r="A173" s="72">
        <v>167</v>
      </c>
      <c r="B173" s="27" t="s">
        <v>203</v>
      </c>
      <c r="C173" s="72" t="s">
        <v>269</v>
      </c>
      <c r="D173" s="27" t="s">
        <v>154</v>
      </c>
      <c r="E173" s="27" t="s">
        <v>86</v>
      </c>
      <c r="F173" s="72" t="s">
        <v>251</v>
      </c>
      <c r="G173" s="84" t="s">
        <v>252</v>
      </c>
      <c r="H173" s="84" t="s">
        <v>252</v>
      </c>
      <c r="I173" s="50">
        <v>42000</v>
      </c>
      <c r="J173" s="49">
        <v>724.92</v>
      </c>
      <c r="K173" s="50">
        <v>25</v>
      </c>
      <c r="L173" s="49">
        <f t="shared" si="87"/>
        <v>1205.4000000000001</v>
      </c>
      <c r="M173" s="50">
        <f t="shared" ref="M173:M174" si="181">I173*7.1%</f>
        <v>2981.9999999999995</v>
      </c>
      <c r="N173" s="50">
        <f t="shared" ref="N173:N174" si="182">I173*1.1%</f>
        <v>462.00000000000006</v>
      </c>
      <c r="O173" s="49">
        <f t="shared" ref="O173:O174" si="183">I173*3.04%</f>
        <v>1276.8</v>
      </c>
      <c r="P173" s="50">
        <f t="shared" ref="P173:P174" si="184">I173*7.09%</f>
        <v>2977.8</v>
      </c>
      <c r="Q173" s="50">
        <f t="shared" ref="Q173:Q174" si="185">+L173+O173</f>
        <v>2482.1999999999998</v>
      </c>
      <c r="R173" s="50">
        <f t="shared" ref="R173:R174" si="186">SUM(J173+K173+L173+O173)</f>
        <v>3232.12</v>
      </c>
      <c r="S173" s="50">
        <f t="shared" ref="S173:S174" si="187">SUM(M173+N173+P173)</f>
        <v>6421.7999999999993</v>
      </c>
      <c r="T173" s="50">
        <f t="shared" ref="T173:T174" si="188">I173-R173</f>
        <v>38767.879999999997</v>
      </c>
      <c r="U173" s="53" t="s">
        <v>339</v>
      </c>
      <c r="V173" s="29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  <c r="DT173" s="30"/>
      <c r="DU173" s="30"/>
      <c r="DV173" s="30"/>
      <c r="DW173" s="30"/>
      <c r="DX173" s="30"/>
      <c r="DY173" s="30"/>
      <c r="DZ173" s="30"/>
      <c r="EA173" s="30"/>
      <c r="EB173" s="30"/>
      <c r="EC173" s="30"/>
      <c r="ED173" s="30"/>
      <c r="EE173" s="30"/>
      <c r="EF173" s="30"/>
      <c r="EG173" s="30"/>
      <c r="EH173" s="30"/>
      <c r="EI173" s="30"/>
      <c r="EJ173" s="30"/>
      <c r="EK173" s="30"/>
      <c r="EL173" s="30"/>
      <c r="EM173" s="30"/>
      <c r="EN173" s="30"/>
      <c r="EO173" s="30"/>
      <c r="EP173" s="30"/>
      <c r="EQ173" s="30"/>
      <c r="ER173" s="30"/>
      <c r="ES173" s="30"/>
      <c r="ET173" s="30"/>
      <c r="EU173" s="30"/>
      <c r="EV173" s="30"/>
      <c r="EW173" s="30"/>
      <c r="EX173" s="30"/>
      <c r="EY173" s="30"/>
      <c r="EZ173" s="30"/>
      <c r="FA173" s="30"/>
      <c r="FB173" s="30"/>
      <c r="FC173" s="30"/>
      <c r="FD173" s="30"/>
      <c r="FE173" s="30"/>
      <c r="FF173" s="30"/>
      <c r="FG173" s="30"/>
      <c r="FH173" s="30"/>
      <c r="FI173" s="30"/>
    </row>
    <row r="174" spans="1:165" s="2" customFormat="1" ht="30" customHeight="1" x14ac:dyDescent="0.3">
      <c r="A174" s="72">
        <v>168</v>
      </c>
      <c r="B174" s="27" t="s">
        <v>374</v>
      </c>
      <c r="C174" s="72" t="s">
        <v>268</v>
      </c>
      <c r="D174" s="27" t="s">
        <v>154</v>
      </c>
      <c r="E174" s="27" t="s">
        <v>200</v>
      </c>
      <c r="F174" s="72" t="s">
        <v>251</v>
      </c>
      <c r="G174" s="84" t="s">
        <v>252</v>
      </c>
      <c r="H174" s="84" t="s">
        <v>252</v>
      </c>
      <c r="I174" s="50">
        <v>40000</v>
      </c>
      <c r="J174" s="49">
        <v>442.65</v>
      </c>
      <c r="K174" s="50">
        <v>25</v>
      </c>
      <c r="L174" s="49">
        <f t="shared" si="87"/>
        <v>1148</v>
      </c>
      <c r="M174" s="50">
        <f t="shared" si="181"/>
        <v>2839.9999999999995</v>
      </c>
      <c r="N174" s="50">
        <f t="shared" si="182"/>
        <v>440.00000000000006</v>
      </c>
      <c r="O174" s="49">
        <f t="shared" si="183"/>
        <v>1216</v>
      </c>
      <c r="P174" s="50">
        <f t="shared" si="184"/>
        <v>2836</v>
      </c>
      <c r="Q174" s="50">
        <f t="shared" si="185"/>
        <v>2364</v>
      </c>
      <c r="R174" s="50">
        <f t="shared" si="186"/>
        <v>2831.65</v>
      </c>
      <c r="S174" s="50">
        <f t="shared" si="187"/>
        <v>6116</v>
      </c>
      <c r="T174" s="50">
        <f t="shared" si="188"/>
        <v>37168.35</v>
      </c>
      <c r="U174" s="53" t="s">
        <v>339</v>
      </c>
      <c r="V174" s="29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  <c r="DT174" s="30"/>
      <c r="DU174" s="30"/>
      <c r="DV174" s="30"/>
      <c r="DW174" s="30"/>
      <c r="DX174" s="30"/>
      <c r="DY174" s="30"/>
      <c r="DZ174" s="30"/>
      <c r="EA174" s="30"/>
      <c r="EB174" s="30"/>
      <c r="EC174" s="30"/>
      <c r="ED174" s="30"/>
      <c r="EE174" s="30"/>
      <c r="EF174" s="30"/>
      <c r="EG174" s="30"/>
      <c r="EH174" s="30"/>
      <c r="EI174" s="30"/>
      <c r="EJ174" s="30"/>
      <c r="EK174" s="30"/>
      <c r="EL174" s="30"/>
      <c r="EM174" s="30"/>
      <c r="EN174" s="30"/>
      <c r="EO174" s="30"/>
      <c r="EP174" s="30"/>
      <c r="EQ174" s="30"/>
      <c r="ER174" s="30"/>
      <c r="ES174" s="30"/>
      <c r="ET174" s="30"/>
      <c r="EU174" s="30"/>
      <c r="EV174" s="30"/>
      <c r="EW174" s="30"/>
      <c r="EX174" s="30"/>
      <c r="EY174" s="30"/>
      <c r="EZ174" s="30"/>
      <c r="FA174" s="30"/>
      <c r="FB174" s="30"/>
      <c r="FC174" s="30"/>
      <c r="FD174" s="30"/>
      <c r="FE174" s="30"/>
      <c r="FF174" s="30"/>
      <c r="FG174" s="30"/>
      <c r="FH174" s="30"/>
      <c r="FI174" s="30"/>
    </row>
    <row r="175" spans="1:165" s="2" customFormat="1" ht="30" customHeight="1" x14ac:dyDescent="0.3">
      <c r="A175" s="72">
        <v>169</v>
      </c>
      <c r="B175" s="27" t="s">
        <v>100</v>
      </c>
      <c r="C175" s="72" t="s">
        <v>268</v>
      </c>
      <c r="D175" s="27" t="s">
        <v>99</v>
      </c>
      <c r="E175" s="27" t="s">
        <v>89</v>
      </c>
      <c r="F175" s="72" t="s">
        <v>251</v>
      </c>
      <c r="G175" s="84" t="s">
        <v>252</v>
      </c>
      <c r="H175" s="84" t="s">
        <v>252</v>
      </c>
      <c r="I175" s="50">
        <v>45000</v>
      </c>
      <c r="J175" s="49">
        <v>1148.33</v>
      </c>
      <c r="K175" s="50">
        <v>25</v>
      </c>
      <c r="L175" s="49">
        <f t="shared" si="87"/>
        <v>1291.5</v>
      </c>
      <c r="M175" s="50">
        <f t="shared" ref="M175:M182" si="189">I175*7.1%</f>
        <v>3194.9999999999995</v>
      </c>
      <c r="N175" s="50">
        <f t="shared" ref="N175:N182" si="190">I175*1.1%</f>
        <v>495.00000000000006</v>
      </c>
      <c r="O175" s="49">
        <f t="shared" ref="O175:O182" si="191">I175*3.04%</f>
        <v>1368</v>
      </c>
      <c r="P175" s="50">
        <f t="shared" ref="P175:P182" si="192">I175*7.09%</f>
        <v>3190.5</v>
      </c>
      <c r="Q175" s="50">
        <f t="shared" ref="Q175:Q182" si="193">+L175+O175</f>
        <v>2659.5</v>
      </c>
      <c r="R175" s="50">
        <f t="shared" ref="R175:R182" si="194">SUM(J175+K175+L175+O175)</f>
        <v>3832.83</v>
      </c>
      <c r="S175" s="50">
        <f t="shared" ref="S175:S182" si="195">SUM(M175+N175+P175)</f>
        <v>6880.5</v>
      </c>
      <c r="T175" s="50">
        <f t="shared" ref="T175:T182" si="196">I175-R175</f>
        <v>41167.17</v>
      </c>
      <c r="U175" s="53" t="s">
        <v>339</v>
      </c>
      <c r="V175" s="29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0"/>
      <c r="EZ175" s="30"/>
      <c r="FA175" s="30"/>
      <c r="FB175" s="30"/>
      <c r="FC175" s="30"/>
      <c r="FD175" s="30"/>
      <c r="FE175" s="30"/>
      <c r="FF175" s="30"/>
      <c r="FG175" s="30"/>
      <c r="FH175" s="30"/>
      <c r="FI175" s="30"/>
    </row>
    <row r="176" spans="1:165" s="2" customFormat="1" ht="30" customHeight="1" x14ac:dyDescent="0.3">
      <c r="A176" s="72">
        <v>170</v>
      </c>
      <c r="B176" s="27" t="s">
        <v>102</v>
      </c>
      <c r="C176" s="72" t="s">
        <v>268</v>
      </c>
      <c r="D176" s="27" t="s">
        <v>101</v>
      </c>
      <c r="E176" s="27" t="s">
        <v>1</v>
      </c>
      <c r="F176" s="72" t="s">
        <v>251</v>
      </c>
      <c r="G176" s="84" t="s">
        <v>252</v>
      </c>
      <c r="H176" s="84" t="s">
        <v>252</v>
      </c>
      <c r="I176" s="50">
        <v>50000</v>
      </c>
      <c r="J176" s="49">
        <v>1854</v>
      </c>
      <c r="K176" s="50">
        <v>25</v>
      </c>
      <c r="L176" s="49">
        <f t="shared" si="87"/>
        <v>1435</v>
      </c>
      <c r="M176" s="50">
        <f t="shared" si="189"/>
        <v>3549.9999999999995</v>
      </c>
      <c r="N176" s="50">
        <f t="shared" si="190"/>
        <v>550</v>
      </c>
      <c r="O176" s="49">
        <f t="shared" si="191"/>
        <v>1520</v>
      </c>
      <c r="P176" s="50">
        <f t="shared" si="192"/>
        <v>3545.0000000000005</v>
      </c>
      <c r="Q176" s="50">
        <f t="shared" si="193"/>
        <v>2955</v>
      </c>
      <c r="R176" s="50">
        <f t="shared" si="194"/>
        <v>4834</v>
      </c>
      <c r="S176" s="50">
        <f t="shared" si="195"/>
        <v>7645</v>
      </c>
      <c r="T176" s="50">
        <f t="shared" si="196"/>
        <v>45166</v>
      </c>
      <c r="U176" s="53" t="s">
        <v>339</v>
      </c>
      <c r="V176" s="29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0"/>
      <c r="EZ176" s="30"/>
      <c r="FA176" s="30"/>
      <c r="FB176" s="30"/>
      <c r="FC176" s="30"/>
      <c r="FD176" s="30"/>
      <c r="FE176" s="30"/>
      <c r="FF176" s="30"/>
      <c r="FG176" s="30"/>
      <c r="FH176" s="30"/>
      <c r="FI176" s="30"/>
    </row>
    <row r="177" spans="1:165" s="2" customFormat="1" ht="30" customHeight="1" x14ac:dyDescent="0.3">
      <c r="A177" s="72">
        <v>171</v>
      </c>
      <c r="B177" s="27" t="s">
        <v>104</v>
      </c>
      <c r="C177" s="72" t="s">
        <v>269</v>
      </c>
      <c r="D177" s="27" t="s">
        <v>101</v>
      </c>
      <c r="E177" s="27" t="s">
        <v>1</v>
      </c>
      <c r="F177" s="72" t="s">
        <v>251</v>
      </c>
      <c r="G177" s="84" t="s">
        <v>252</v>
      </c>
      <c r="H177" s="84" t="s">
        <v>252</v>
      </c>
      <c r="I177" s="50">
        <v>50000</v>
      </c>
      <c r="J177" s="49">
        <v>1854</v>
      </c>
      <c r="K177" s="50">
        <v>25</v>
      </c>
      <c r="L177" s="49">
        <f t="shared" si="87"/>
        <v>1435</v>
      </c>
      <c r="M177" s="50">
        <f>I177*7.1%</f>
        <v>3549.9999999999995</v>
      </c>
      <c r="N177" s="50">
        <f>I177*1.1%</f>
        <v>550</v>
      </c>
      <c r="O177" s="49">
        <f>I177*3.04%</f>
        <v>1520</v>
      </c>
      <c r="P177" s="50">
        <f>I177*7.09%</f>
        <v>3545.0000000000005</v>
      </c>
      <c r="Q177" s="50">
        <f>+L177+O177</f>
        <v>2955</v>
      </c>
      <c r="R177" s="50">
        <f>SUM(J177+K177+L177+O177)</f>
        <v>4834</v>
      </c>
      <c r="S177" s="50">
        <f>SUM(M177+N177+P177)</f>
        <v>7645</v>
      </c>
      <c r="T177" s="50">
        <f>I177-R177</f>
        <v>45166</v>
      </c>
      <c r="U177" s="53" t="s">
        <v>339</v>
      </c>
      <c r="V177" s="29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0"/>
      <c r="EZ177" s="30"/>
      <c r="FA177" s="30"/>
      <c r="FB177" s="30"/>
      <c r="FC177" s="30"/>
      <c r="FD177" s="30"/>
      <c r="FE177" s="30"/>
      <c r="FF177" s="30"/>
      <c r="FG177" s="30"/>
      <c r="FH177" s="30"/>
      <c r="FI177" s="30"/>
    </row>
    <row r="178" spans="1:165" s="2" customFormat="1" ht="30" customHeight="1" x14ac:dyDescent="0.3">
      <c r="A178" s="72">
        <v>172</v>
      </c>
      <c r="B178" s="27" t="s">
        <v>103</v>
      </c>
      <c r="C178" s="72" t="s">
        <v>269</v>
      </c>
      <c r="D178" s="27" t="s">
        <v>101</v>
      </c>
      <c r="E178" s="27" t="s">
        <v>89</v>
      </c>
      <c r="F178" s="72" t="s">
        <v>251</v>
      </c>
      <c r="G178" s="84" t="s">
        <v>252</v>
      </c>
      <c r="H178" s="84" t="s">
        <v>252</v>
      </c>
      <c r="I178" s="50">
        <v>45000</v>
      </c>
      <c r="J178" s="49">
        <v>891.01</v>
      </c>
      <c r="K178" s="50">
        <v>25</v>
      </c>
      <c r="L178" s="49">
        <f t="shared" si="87"/>
        <v>1291.5</v>
      </c>
      <c r="M178" s="50">
        <f t="shared" si="189"/>
        <v>3194.9999999999995</v>
      </c>
      <c r="N178" s="50">
        <f t="shared" si="190"/>
        <v>495.00000000000006</v>
      </c>
      <c r="O178" s="49">
        <f t="shared" si="191"/>
        <v>1368</v>
      </c>
      <c r="P178" s="50">
        <f t="shared" si="192"/>
        <v>3190.5</v>
      </c>
      <c r="Q178" s="50">
        <f t="shared" si="193"/>
        <v>2659.5</v>
      </c>
      <c r="R178" s="50">
        <f t="shared" si="194"/>
        <v>3575.51</v>
      </c>
      <c r="S178" s="50">
        <f t="shared" si="195"/>
        <v>6880.5</v>
      </c>
      <c r="T178" s="50">
        <f t="shared" si="196"/>
        <v>41424.49</v>
      </c>
      <c r="U178" s="53" t="s">
        <v>339</v>
      </c>
      <c r="V178" s="29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0"/>
      <c r="EZ178" s="30"/>
      <c r="FA178" s="30"/>
      <c r="FB178" s="30"/>
      <c r="FC178" s="30"/>
      <c r="FD178" s="30"/>
      <c r="FE178" s="30"/>
      <c r="FF178" s="30"/>
      <c r="FG178" s="30"/>
      <c r="FH178" s="30"/>
      <c r="FI178" s="30"/>
    </row>
    <row r="179" spans="1:165" s="2" customFormat="1" ht="30" customHeight="1" x14ac:dyDescent="0.3">
      <c r="A179" s="72">
        <v>173</v>
      </c>
      <c r="B179" s="27" t="s">
        <v>273</v>
      </c>
      <c r="C179" s="72" t="s">
        <v>268</v>
      </c>
      <c r="D179" s="27" t="s">
        <v>101</v>
      </c>
      <c r="E179" s="27" t="s">
        <v>86</v>
      </c>
      <c r="F179" s="72" t="s">
        <v>251</v>
      </c>
      <c r="G179" s="84" t="s">
        <v>252</v>
      </c>
      <c r="H179" s="84" t="s">
        <v>252</v>
      </c>
      <c r="I179" s="50">
        <v>40000</v>
      </c>
      <c r="J179" s="49">
        <v>442.65</v>
      </c>
      <c r="K179" s="50">
        <v>25</v>
      </c>
      <c r="L179" s="49">
        <f t="shared" si="87"/>
        <v>1148</v>
      </c>
      <c r="M179" s="50">
        <f t="shared" si="189"/>
        <v>2839.9999999999995</v>
      </c>
      <c r="N179" s="50">
        <f t="shared" si="190"/>
        <v>440.00000000000006</v>
      </c>
      <c r="O179" s="49">
        <f t="shared" si="191"/>
        <v>1216</v>
      </c>
      <c r="P179" s="50">
        <f t="shared" si="192"/>
        <v>2836</v>
      </c>
      <c r="Q179" s="50">
        <f t="shared" si="193"/>
        <v>2364</v>
      </c>
      <c r="R179" s="50">
        <f t="shared" si="194"/>
        <v>2831.65</v>
      </c>
      <c r="S179" s="50">
        <f t="shared" si="195"/>
        <v>6116</v>
      </c>
      <c r="T179" s="50">
        <f t="shared" si="196"/>
        <v>37168.35</v>
      </c>
      <c r="U179" s="53" t="s">
        <v>339</v>
      </c>
      <c r="V179" s="29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</row>
    <row r="180" spans="1:165" s="19" customFormat="1" ht="30" customHeight="1" x14ac:dyDescent="0.3">
      <c r="A180" s="72">
        <v>174</v>
      </c>
      <c r="B180" s="27" t="s">
        <v>262</v>
      </c>
      <c r="C180" s="72" t="s">
        <v>269</v>
      </c>
      <c r="D180" s="27" t="s">
        <v>263</v>
      </c>
      <c r="E180" s="27" t="s">
        <v>86</v>
      </c>
      <c r="F180" s="72" t="s">
        <v>251</v>
      </c>
      <c r="G180" s="84" t="s">
        <v>252</v>
      </c>
      <c r="H180" s="84" t="s">
        <v>252</v>
      </c>
      <c r="I180" s="50">
        <v>42000</v>
      </c>
      <c r="J180" s="49">
        <v>724.92</v>
      </c>
      <c r="K180" s="50">
        <v>25</v>
      </c>
      <c r="L180" s="49">
        <f t="shared" si="87"/>
        <v>1205.4000000000001</v>
      </c>
      <c r="M180" s="50">
        <f>I180*7.1%</f>
        <v>2981.9999999999995</v>
      </c>
      <c r="N180" s="50">
        <f>I180*1.1%</f>
        <v>462.00000000000006</v>
      </c>
      <c r="O180" s="49">
        <f>I180*3.04%</f>
        <v>1276.8</v>
      </c>
      <c r="P180" s="50">
        <f>I180*7.09%</f>
        <v>2977.8</v>
      </c>
      <c r="Q180" s="50">
        <f>+L180+O180</f>
        <v>2482.1999999999998</v>
      </c>
      <c r="R180" s="50">
        <f>SUM(J180+K180+L180+O180)</f>
        <v>3232.12</v>
      </c>
      <c r="S180" s="50">
        <f>SUM(M180+N180+P180)</f>
        <v>6421.7999999999993</v>
      </c>
      <c r="T180" s="50">
        <f>I180-R180</f>
        <v>38767.879999999997</v>
      </c>
      <c r="U180" s="53" t="s">
        <v>339</v>
      </c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  <c r="DK180" s="31"/>
      <c r="DL180" s="31"/>
      <c r="DM180" s="31"/>
      <c r="DN180" s="31"/>
      <c r="DO180" s="31"/>
      <c r="DP180" s="31"/>
      <c r="DQ180" s="31"/>
      <c r="DR180" s="31"/>
      <c r="DS180" s="31"/>
      <c r="DT180" s="31"/>
      <c r="DU180" s="31"/>
      <c r="DV180" s="31"/>
      <c r="DW180" s="31"/>
      <c r="DX180" s="31"/>
      <c r="DY180" s="31"/>
      <c r="DZ180" s="31"/>
      <c r="EA180" s="31"/>
      <c r="EB180" s="31"/>
      <c r="EC180" s="31"/>
      <c r="ED180" s="31"/>
      <c r="EE180" s="31"/>
      <c r="EF180" s="31"/>
      <c r="EG180" s="31"/>
      <c r="EH180" s="31"/>
      <c r="EI180" s="31"/>
      <c r="EJ180" s="31"/>
      <c r="EK180" s="31"/>
      <c r="EL180" s="31"/>
      <c r="EM180" s="31"/>
      <c r="EN180" s="31"/>
      <c r="EO180" s="31"/>
      <c r="EP180" s="31"/>
      <c r="EQ180" s="31"/>
      <c r="ER180" s="31"/>
      <c r="ES180" s="31"/>
      <c r="ET180" s="31"/>
      <c r="EU180" s="31"/>
      <c r="EV180" s="31"/>
      <c r="EW180" s="31"/>
      <c r="EX180" s="31"/>
      <c r="EY180" s="31"/>
      <c r="EZ180" s="31"/>
      <c r="FA180" s="31"/>
      <c r="FB180" s="31"/>
      <c r="FC180" s="31"/>
      <c r="FD180" s="31"/>
      <c r="FE180" s="31"/>
      <c r="FF180" s="31"/>
      <c r="FG180" s="31"/>
      <c r="FH180" s="31"/>
      <c r="FI180" s="31"/>
    </row>
    <row r="181" spans="1:165" s="2" customFormat="1" ht="30" customHeight="1" x14ac:dyDescent="0.3">
      <c r="A181" s="72">
        <v>175</v>
      </c>
      <c r="B181" s="27" t="s">
        <v>172</v>
      </c>
      <c r="C181" s="72" t="s">
        <v>268</v>
      </c>
      <c r="D181" s="28" t="s">
        <v>173</v>
      </c>
      <c r="E181" s="27" t="s">
        <v>34</v>
      </c>
      <c r="F181" s="72" t="s">
        <v>251</v>
      </c>
      <c r="G181" s="84" t="s">
        <v>252</v>
      </c>
      <c r="H181" s="84" t="s">
        <v>252</v>
      </c>
      <c r="I181" s="50">
        <v>41000</v>
      </c>
      <c r="J181" s="49">
        <v>583.79</v>
      </c>
      <c r="K181" s="50">
        <v>25</v>
      </c>
      <c r="L181" s="49">
        <f t="shared" si="87"/>
        <v>1176.7</v>
      </c>
      <c r="M181" s="50">
        <f t="shared" si="189"/>
        <v>2910.9999999999995</v>
      </c>
      <c r="N181" s="50">
        <f t="shared" si="190"/>
        <v>451.00000000000006</v>
      </c>
      <c r="O181" s="49">
        <f t="shared" si="191"/>
        <v>1246.4000000000001</v>
      </c>
      <c r="P181" s="50">
        <f t="shared" si="192"/>
        <v>2906.9</v>
      </c>
      <c r="Q181" s="50">
        <f t="shared" si="193"/>
        <v>2423.1000000000004</v>
      </c>
      <c r="R181" s="50">
        <f t="shared" si="194"/>
        <v>3031.8900000000003</v>
      </c>
      <c r="S181" s="50">
        <f t="shared" si="195"/>
        <v>6268.9</v>
      </c>
      <c r="T181" s="50">
        <f t="shared" si="196"/>
        <v>37968.11</v>
      </c>
      <c r="U181" s="53" t="s">
        <v>339</v>
      </c>
      <c r="V181" s="29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</row>
    <row r="182" spans="1:165" s="2" customFormat="1" ht="30" customHeight="1" x14ac:dyDescent="0.3">
      <c r="A182" s="72">
        <v>176</v>
      </c>
      <c r="B182" s="27" t="s">
        <v>245</v>
      </c>
      <c r="C182" s="72" t="s">
        <v>268</v>
      </c>
      <c r="D182" s="28" t="s">
        <v>173</v>
      </c>
      <c r="E182" s="27" t="s">
        <v>86</v>
      </c>
      <c r="F182" s="72" t="s">
        <v>251</v>
      </c>
      <c r="G182" s="84" t="s">
        <v>252</v>
      </c>
      <c r="H182" s="84" t="s">
        <v>252</v>
      </c>
      <c r="I182" s="50">
        <v>42000</v>
      </c>
      <c r="J182" s="49">
        <v>724.92</v>
      </c>
      <c r="K182" s="50">
        <v>25</v>
      </c>
      <c r="L182" s="49">
        <f t="shared" si="87"/>
        <v>1205.4000000000001</v>
      </c>
      <c r="M182" s="50">
        <f t="shared" si="189"/>
        <v>2981.9999999999995</v>
      </c>
      <c r="N182" s="50">
        <f t="shared" si="190"/>
        <v>462.00000000000006</v>
      </c>
      <c r="O182" s="49">
        <f t="shared" si="191"/>
        <v>1276.8</v>
      </c>
      <c r="P182" s="50">
        <f t="shared" si="192"/>
        <v>2977.8</v>
      </c>
      <c r="Q182" s="50">
        <f t="shared" si="193"/>
        <v>2482.1999999999998</v>
      </c>
      <c r="R182" s="50">
        <f t="shared" si="194"/>
        <v>3232.12</v>
      </c>
      <c r="S182" s="50">
        <f t="shared" si="195"/>
        <v>6421.7999999999993</v>
      </c>
      <c r="T182" s="50">
        <f t="shared" si="196"/>
        <v>38767.879999999997</v>
      </c>
      <c r="U182" s="53" t="s">
        <v>339</v>
      </c>
      <c r="V182" s="29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0"/>
      <c r="EZ182" s="30"/>
      <c r="FA182" s="30"/>
      <c r="FB182" s="30"/>
      <c r="FC182" s="30"/>
      <c r="FD182" s="30"/>
      <c r="FE182" s="30"/>
      <c r="FF182" s="30"/>
      <c r="FG182" s="30"/>
      <c r="FH182" s="30"/>
      <c r="FI182" s="30"/>
    </row>
    <row r="183" spans="1:165" s="2" customFormat="1" ht="30" customHeight="1" x14ac:dyDescent="0.3">
      <c r="A183" s="72">
        <v>177</v>
      </c>
      <c r="B183" s="27" t="s">
        <v>204</v>
      </c>
      <c r="C183" s="72" t="s">
        <v>269</v>
      </c>
      <c r="D183" s="27" t="s">
        <v>205</v>
      </c>
      <c r="E183" s="27" t="s">
        <v>188</v>
      </c>
      <c r="F183" s="72" t="s">
        <v>251</v>
      </c>
      <c r="G183" s="84" t="s">
        <v>252</v>
      </c>
      <c r="H183" s="84" t="s">
        <v>252</v>
      </c>
      <c r="I183" s="50">
        <v>60000</v>
      </c>
      <c r="J183" s="49">
        <v>3486.68</v>
      </c>
      <c r="K183" s="50">
        <v>25</v>
      </c>
      <c r="L183" s="49">
        <f t="shared" si="87"/>
        <v>1722</v>
      </c>
      <c r="M183" s="50">
        <f t="shared" ref="M183:M185" si="197">I183*7.1%</f>
        <v>4260</v>
      </c>
      <c r="N183" s="50">
        <f t="shared" ref="N183:N185" si="198">I183*1.1%</f>
        <v>660.00000000000011</v>
      </c>
      <c r="O183" s="49">
        <f t="shared" ref="O183:O185" si="199">I183*3.04%</f>
        <v>1824</v>
      </c>
      <c r="P183" s="50">
        <f t="shared" ref="P183:P185" si="200">I183*7.09%</f>
        <v>4254</v>
      </c>
      <c r="Q183" s="50">
        <f t="shared" ref="Q183:Q185" si="201">+L183+O183</f>
        <v>3546</v>
      </c>
      <c r="R183" s="50">
        <f t="shared" ref="R183:R185" si="202">SUM(J183+K183+L183+O183)</f>
        <v>7057.68</v>
      </c>
      <c r="S183" s="50">
        <f t="shared" ref="S183:S185" si="203">SUM(M183+N183+P183)</f>
        <v>9174</v>
      </c>
      <c r="T183" s="50">
        <f t="shared" ref="T183:T185" si="204">I183-R183</f>
        <v>52942.32</v>
      </c>
      <c r="U183" s="53" t="s">
        <v>339</v>
      </c>
      <c r="V183" s="29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</row>
    <row r="184" spans="1:165" s="2" customFormat="1" ht="30" customHeight="1" x14ac:dyDescent="0.3">
      <c r="A184" s="72">
        <v>178</v>
      </c>
      <c r="B184" s="27" t="s">
        <v>206</v>
      </c>
      <c r="C184" s="72" t="s">
        <v>268</v>
      </c>
      <c r="D184" s="27" t="s">
        <v>205</v>
      </c>
      <c r="E184" s="27" t="s">
        <v>86</v>
      </c>
      <c r="F184" s="72" t="s">
        <v>251</v>
      </c>
      <c r="G184" s="84" t="s">
        <v>252</v>
      </c>
      <c r="H184" s="84" t="s">
        <v>252</v>
      </c>
      <c r="I184" s="50">
        <v>42000</v>
      </c>
      <c r="J184" s="49">
        <v>724.92</v>
      </c>
      <c r="K184" s="50">
        <v>25</v>
      </c>
      <c r="L184" s="49">
        <f t="shared" si="87"/>
        <v>1205.4000000000001</v>
      </c>
      <c r="M184" s="50">
        <f t="shared" si="197"/>
        <v>2981.9999999999995</v>
      </c>
      <c r="N184" s="50">
        <f t="shared" si="198"/>
        <v>462.00000000000006</v>
      </c>
      <c r="O184" s="49">
        <f t="shared" si="199"/>
        <v>1276.8</v>
      </c>
      <c r="P184" s="50">
        <f t="shared" si="200"/>
        <v>2977.8</v>
      </c>
      <c r="Q184" s="50">
        <f t="shared" si="201"/>
        <v>2482.1999999999998</v>
      </c>
      <c r="R184" s="50">
        <f t="shared" si="202"/>
        <v>3232.12</v>
      </c>
      <c r="S184" s="50">
        <f t="shared" si="203"/>
        <v>6421.7999999999993</v>
      </c>
      <c r="T184" s="50">
        <f t="shared" si="204"/>
        <v>38767.879999999997</v>
      </c>
      <c r="U184" s="53" t="s">
        <v>339</v>
      </c>
      <c r="V184" s="29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</row>
    <row r="185" spans="1:165" s="2" customFormat="1" ht="30" customHeight="1" x14ac:dyDescent="0.3">
      <c r="A185" s="72">
        <v>179</v>
      </c>
      <c r="B185" s="27" t="s">
        <v>318</v>
      </c>
      <c r="C185" s="72" t="s">
        <v>268</v>
      </c>
      <c r="D185" s="27" t="s">
        <v>205</v>
      </c>
      <c r="E185" s="27" t="s">
        <v>61</v>
      </c>
      <c r="F185" s="72" t="s">
        <v>251</v>
      </c>
      <c r="G185" s="84" t="s">
        <v>252</v>
      </c>
      <c r="H185" s="84" t="s">
        <v>252</v>
      </c>
      <c r="I185" s="50">
        <v>61000</v>
      </c>
      <c r="J185" s="49">
        <v>3674.86</v>
      </c>
      <c r="K185" s="50">
        <v>25</v>
      </c>
      <c r="L185" s="49">
        <f t="shared" si="87"/>
        <v>1750.7</v>
      </c>
      <c r="M185" s="50">
        <f t="shared" si="197"/>
        <v>4331</v>
      </c>
      <c r="N185" s="50">
        <f t="shared" si="198"/>
        <v>671.00000000000011</v>
      </c>
      <c r="O185" s="49">
        <f t="shared" si="199"/>
        <v>1854.4</v>
      </c>
      <c r="P185" s="50">
        <f t="shared" si="200"/>
        <v>4324.9000000000005</v>
      </c>
      <c r="Q185" s="50">
        <f t="shared" si="201"/>
        <v>3605.1000000000004</v>
      </c>
      <c r="R185" s="50">
        <f t="shared" si="202"/>
        <v>7304.9600000000009</v>
      </c>
      <c r="S185" s="50">
        <f t="shared" si="203"/>
        <v>9326.9000000000015</v>
      </c>
      <c r="T185" s="50">
        <f t="shared" si="204"/>
        <v>53695.040000000001</v>
      </c>
      <c r="U185" s="53" t="s">
        <v>339</v>
      </c>
      <c r="V185" s="29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</row>
    <row r="186" spans="1:165" s="2" customFormat="1" ht="30" customHeight="1" x14ac:dyDescent="0.3">
      <c r="A186" s="72">
        <v>180</v>
      </c>
      <c r="B186" s="27" t="s">
        <v>156</v>
      </c>
      <c r="C186" s="72" t="s">
        <v>268</v>
      </c>
      <c r="D186" s="27" t="s">
        <v>155</v>
      </c>
      <c r="E186" s="27" t="s">
        <v>1</v>
      </c>
      <c r="F186" s="72" t="s">
        <v>251</v>
      </c>
      <c r="G186" s="84" t="s">
        <v>252</v>
      </c>
      <c r="H186" s="84" t="s">
        <v>252</v>
      </c>
      <c r="I186" s="50">
        <v>50000</v>
      </c>
      <c r="J186" s="49">
        <v>1854</v>
      </c>
      <c r="K186" s="50">
        <v>25</v>
      </c>
      <c r="L186" s="49">
        <f t="shared" si="87"/>
        <v>1435</v>
      </c>
      <c r="M186" s="50">
        <f>I186*7.1%</f>
        <v>3549.9999999999995</v>
      </c>
      <c r="N186" s="50">
        <f>I186*1.1%</f>
        <v>550</v>
      </c>
      <c r="O186" s="49">
        <f>I186*3.04%</f>
        <v>1520</v>
      </c>
      <c r="P186" s="50">
        <f>I186*7.09%</f>
        <v>3545.0000000000005</v>
      </c>
      <c r="Q186" s="50">
        <f>+L186+O186</f>
        <v>2955</v>
      </c>
      <c r="R186" s="50">
        <f>SUM(J186+K186+L186+O186)</f>
        <v>4834</v>
      </c>
      <c r="S186" s="50">
        <f>SUM(M186+N186+P186)</f>
        <v>7645</v>
      </c>
      <c r="T186" s="50">
        <f>I186-R186</f>
        <v>45166</v>
      </c>
      <c r="U186" s="53" t="s">
        <v>339</v>
      </c>
      <c r="V186" s="29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</row>
    <row r="187" spans="1:165" s="2" customFormat="1" ht="30" customHeight="1" x14ac:dyDescent="0.3">
      <c r="A187" s="72">
        <v>181</v>
      </c>
      <c r="B187" s="27" t="s">
        <v>319</v>
      </c>
      <c r="C187" s="72" t="s">
        <v>269</v>
      </c>
      <c r="D187" s="27" t="s">
        <v>155</v>
      </c>
      <c r="E187" s="27" t="s">
        <v>86</v>
      </c>
      <c r="F187" s="72" t="s">
        <v>251</v>
      </c>
      <c r="G187" s="84" t="s">
        <v>252</v>
      </c>
      <c r="H187" s="84" t="s">
        <v>252</v>
      </c>
      <c r="I187" s="50">
        <v>40000</v>
      </c>
      <c r="J187" s="49">
        <v>185.33</v>
      </c>
      <c r="K187" s="50">
        <v>25</v>
      </c>
      <c r="L187" s="49">
        <f t="shared" si="87"/>
        <v>1148</v>
      </c>
      <c r="M187" s="50">
        <f>I187*7.1%</f>
        <v>2839.9999999999995</v>
      </c>
      <c r="N187" s="50">
        <f>I187*1.1%</f>
        <v>440.00000000000006</v>
      </c>
      <c r="O187" s="49">
        <f>I187*3.04%</f>
        <v>1216</v>
      </c>
      <c r="P187" s="50">
        <f>I187*7.09%</f>
        <v>2836</v>
      </c>
      <c r="Q187" s="50">
        <f>+L187+O187</f>
        <v>2364</v>
      </c>
      <c r="R187" s="50">
        <f>SUM(J187+K187+L187+O187)</f>
        <v>2574.33</v>
      </c>
      <c r="S187" s="50">
        <f>SUM(M187+N187+P187)</f>
        <v>6116</v>
      </c>
      <c r="T187" s="50">
        <f>I187-R187</f>
        <v>37425.67</v>
      </c>
      <c r="U187" s="53" t="s">
        <v>339</v>
      </c>
      <c r="V187" s="29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</row>
    <row r="188" spans="1:165" s="2" customFormat="1" ht="30" customHeight="1" x14ac:dyDescent="0.3">
      <c r="A188" s="72">
        <v>182</v>
      </c>
      <c r="B188" s="27" t="s">
        <v>373</v>
      </c>
      <c r="C188" s="72" t="s">
        <v>268</v>
      </c>
      <c r="D188" s="27" t="s">
        <v>155</v>
      </c>
      <c r="E188" s="27" t="s">
        <v>200</v>
      </c>
      <c r="F188" s="72" t="s">
        <v>251</v>
      </c>
      <c r="G188" s="84" t="s">
        <v>252</v>
      </c>
      <c r="H188" s="84" t="s">
        <v>252</v>
      </c>
      <c r="I188" s="50">
        <v>40000</v>
      </c>
      <c r="J188" s="49">
        <v>442.65</v>
      </c>
      <c r="K188" s="50">
        <v>25</v>
      </c>
      <c r="L188" s="49">
        <f t="shared" si="87"/>
        <v>1148</v>
      </c>
      <c r="M188" s="50">
        <f>I188*7.1%</f>
        <v>2839.9999999999995</v>
      </c>
      <c r="N188" s="50">
        <f>I188*1.1%</f>
        <v>440.00000000000006</v>
      </c>
      <c r="O188" s="49">
        <f>I188*3.04%</f>
        <v>1216</v>
      </c>
      <c r="P188" s="50">
        <f>I188*7.09%</f>
        <v>2836</v>
      </c>
      <c r="Q188" s="50">
        <f>+L188+O188</f>
        <v>2364</v>
      </c>
      <c r="R188" s="50">
        <f>SUM(J188+K188+L188+O188)</f>
        <v>2831.65</v>
      </c>
      <c r="S188" s="50">
        <f>SUM(M188+N188+P188)</f>
        <v>6116</v>
      </c>
      <c r="T188" s="50">
        <f>I188-R188</f>
        <v>37168.35</v>
      </c>
      <c r="U188" s="53" t="s">
        <v>339</v>
      </c>
      <c r="V188" s="29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</row>
    <row r="189" spans="1:165" s="2" customFormat="1" ht="30" customHeight="1" x14ac:dyDescent="0.3">
      <c r="A189" s="72">
        <v>183</v>
      </c>
      <c r="B189" s="27" t="s">
        <v>105</v>
      </c>
      <c r="C189" s="72" t="s">
        <v>268</v>
      </c>
      <c r="D189" s="27" t="s">
        <v>106</v>
      </c>
      <c r="E189" s="27" t="s">
        <v>1</v>
      </c>
      <c r="F189" s="72" t="s">
        <v>251</v>
      </c>
      <c r="G189" s="84" t="s">
        <v>252</v>
      </c>
      <c r="H189" s="84" t="s">
        <v>252</v>
      </c>
      <c r="I189" s="50">
        <v>50000</v>
      </c>
      <c r="J189" s="49">
        <v>1854</v>
      </c>
      <c r="K189" s="50">
        <v>25</v>
      </c>
      <c r="L189" s="49">
        <f t="shared" si="87"/>
        <v>1435</v>
      </c>
      <c r="M189" s="50">
        <f t="shared" ref="M189:M199" si="205">I189*7.1%</f>
        <v>3549.9999999999995</v>
      </c>
      <c r="N189" s="50">
        <f t="shared" ref="N189:N199" si="206">I189*1.1%</f>
        <v>550</v>
      </c>
      <c r="O189" s="49">
        <f t="shared" ref="O189:O199" si="207">I189*3.04%</f>
        <v>1520</v>
      </c>
      <c r="P189" s="50">
        <f t="shared" ref="P189:P199" si="208">I189*7.09%</f>
        <v>3545.0000000000005</v>
      </c>
      <c r="Q189" s="50">
        <f t="shared" ref="Q189:Q199" si="209">+L189+O189</f>
        <v>2955</v>
      </c>
      <c r="R189" s="50">
        <f t="shared" ref="R189:R201" si="210">SUM(J189+K189+L189+O189)</f>
        <v>4834</v>
      </c>
      <c r="S189" s="50">
        <f t="shared" ref="S189:S199" si="211">SUM(M189+N189+P189)</f>
        <v>7645</v>
      </c>
      <c r="T189" s="50">
        <f t="shared" ref="T189:T201" si="212">I189-R189</f>
        <v>45166</v>
      </c>
      <c r="U189" s="53" t="s">
        <v>339</v>
      </c>
      <c r="V189" s="29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</row>
    <row r="190" spans="1:165" s="2" customFormat="1" ht="30" customHeight="1" x14ac:dyDescent="0.3">
      <c r="A190" s="72">
        <v>184</v>
      </c>
      <c r="B190" s="27" t="s">
        <v>157</v>
      </c>
      <c r="C190" s="72" t="s">
        <v>269</v>
      </c>
      <c r="D190" s="27" t="s">
        <v>158</v>
      </c>
      <c r="E190" s="27" t="s">
        <v>1</v>
      </c>
      <c r="F190" s="72" t="s">
        <v>251</v>
      </c>
      <c r="G190" s="84" t="s">
        <v>252</v>
      </c>
      <c r="H190" s="84" t="s">
        <v>252</v>
      </c>
      <c r="I190" s="50">
        <v>50000</v>
      </c>
      <c r="J190" s="49">
        <v>1854</v>
      </c>
      <c r="K190" s="50">
        <v>25</v>
      </c>
      <c r="L190" s="49">
        <f t="shared" si="87"/>
        <v>1435</v>
      </c>
      <c r="M190" s="50">
        <f t="shared" si="205"/>
        <v>3549.9999999999995</v>
      </c>
      <c r="N190" s="50">
        <f t="shared" si="206"/>
        <v>550</v>
      </c>
      <c r="O190" s="49">
        <f t="shared" si="207"/>
        <v>1520</v>
      </c>
      <c r="P190" s="50">
        <f t="shared" si="208"/>
        <v>3545.0000000000005</v>
      </c>
      <c r="Q190" s="50">
        <f t="shared" si="209"/>
        <v>2955</v>
      </c>
      <c r="R190" s="50">
        <f t="shared" si="210"/>
        <v>4834</v>
      </c>
      <c r="S190" s="50">
        <f t="shared" si="211"/>
        <v>7645</v>
      </c>
      <c r="T190" s="50">
        <f t="shared" si="212"/>
        <v>45166</v>
      </c>
      <c r="U190" s="53" t="s">
        <v>339</v>
      </c>
      <c r="V190" s="29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</row>
    <row r="191" spans="1:165" s="2" customFormat="1" ht="30" customHeight="1" x14ac:dyDescent="0.3">
      <c r="A191" s="72">
        <v>185</v>
      </c>
      <c r="B191" s="27" t="s">
        <v>246</v>
      </c>
      <c r="C191" s="72" t="s">
        <v>269</v>
      </c>
      <c r="D191" s="27" t="s">
        <v>158</v>
      </c>
      <c r="E191" s="27" t="s">
        <v>86</v>
      </c>
      <c r="F191" s="72" t="s">
        <v>251</v>
      </c>
      <c r="G191" s="84" t="s">
        <v>252</v>
      </c>
      <c r="H191" s="84" t="s">
        <v>252</v>
      </c>
      <c r="I191" s="50">
        <v>42000</v>
      </c>
      <c r="J191" s="49">
        <v>724.92</v>
      </c>
      <c r="K191" s="50">
        <v>25</v>
      </c>
      <c r="L191" s="49">
        <f t="shared" si="87"/>
        <v>1205.4000000000001</v>
      </c>
      <c r="M191" s="50">
        <f t="shared" si="205"/>
        <v>2981.9999999999995</v>
      </c>
      <c r="N191" s="50">
        <f t="shared" si="206"/>
        <v>462.00000000000006</v>
      </c>
      <c r="O191" s="49">
        <f t="shared" si="207"/>
        <v>1276.8</v>
      </c>
      <c r="P191" s="50">
        <f t="shared" si="208"/>
        <v>2977.8</v>
      </c>
      <c r="Q191" s="50">
        <f t="shared" si="209"/>
        <v>2482.1999999999998</v>
      </c>
      <c r="R191" s="50">
        <f t="shared" si="210"/>
        <v>3232.12</v>
      </c>
      <c r="S191" s="50">
        <f t="shared" si="211"/>
        <v>6421.7999999999993</v>
      </c>
      <c r="T191" s="50">
        <f t="shared" si="212"/>
        <v>38767.879999999997</v>
      </c>
      <c r="U191" s="53" t="s">
        <v>339</v>
      </c>
      <c r="V191" s="29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</row>
    <row r="192" spans="1:165" s="2" customFormat="1" ht="30" customHeight="1" x14ac:dyDescent="0.3">
      <c r="A192" s="72">
        <v>186</v>
      </c>
      <c r="B192" s="27" t="s">
        <v>208</v>
      </c>
      <c r="C192" s="72" t="s">
        <v>268</v>
      </c>
      <c r="D192" s="27" t="s">
        <v>207</v>
      </c>
      <c r="E192" s="27" t="s">
        <v>86</v>
      </c>
      <c r="F192" s="72" t="s">
        <v>251</v>
      </c>
      <c r="G192" s="84" t="s">
        <v>252</v>
      </c>
      <c r="H192" s="84" t="s">
        <v>252</v>
      </c>
      <c r="I192" s="50">
        <v>42000</v>
      </c>
      <c r="J192" s="49">
        <v>724.92</v>
      </c>
      <c r="K192" s="50">
        <v>25</v>
      </c>
      <c r="L192" s="49">
        <f t="shared" si="87"/>
        <v>1205.4000000000001</v>
      </c>
      <c r="M192" s="50">
        <f t="shared" si="205"/>
        <v>2981.9999999999995</v>
      </c>
      <c r="N192" s="50">
        <f t="shared" si="206"/>
        <v>462.00000000000006</v>
      </c>
      <c r="O192" s="49">
        <f t="shared" si="207"/>
        <v>1276.8</v>
      </c>
      <c r="P192" s="50">
        <f t="shared" si="208"/>
        <v>2977.8</v>
      </c>
      <c r="Q192" s="50">
        <f t="shared" si="209"/>
        <v>2482.1999999999998</v>
      </c>
      <c r="R192" s="50">
        <f t="shared" si="210"/>
        <v>3232.12</v>
      </c>
      <c r="S192" s="50">
        <f t="shared" si="211"/>
        <v>6421.7999999999993</v>
      </c>
      <c r="T192" s="50">
        <f t="shared" si="212"/>
        <v>38767.879999999997</v>
      </c>
      <c r="U192" s="53" t="s">
        <v>339</v>
      </c>
      <c r="V192" s="29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</row>
    <row r="193" spans="1:165" s="2" customFormat="1" ht="30" customHeight="1" x14ac:dyDescent="0.3">
      <c r="A193" s="72">
        <v>187</v>
      </c>
      <c r="B193" s="27" t="s">
        <v>159</v>
      </c>
      <c r="C193" s="72" t="s">
        <v>268</v>
      </c>
      <c r="D193" s="27" t="s">
        <v>160</v>
      </c>
      <c r="E193" s="27" t="s">
        <v>89</v>
      </c>
      <c r="F193" s="72" t="s">
        <v>251</v>
      </c>
      <c r="G193" s="84" t="s">
        <v>252</v>
      </c>
      <c r="H193" s="84" t="s">
        <v>252</v>
      </c>
      <c r="I193" s="50">
        <v>45000</v>
      </c>
      <c r="J193" s="49">
        <v>1148.33</v>
      </c>
      <c r="K193" s="50">
        <v>25</v>
      </c>
      <c r="L193" s="49">
        <f t="shared" si="87"/>
        <v>1291.5</v>
      </c>
      <c r="M193" s="50">
        <f t="shared" si="205"/>
        <v>3194.9999999999995</v>
      </c>
      <c r="N193" s="50">
        <f t="shared" si="206"/>
        <v>495.00000000000006</v>
      </c>
      <c r="O193" s="49">
        <f t="shared" si="207"/>
        <v>1368</v>
      </c>
      <c r="P193" s="50">
        <f t="shared" si="208"/>
        <v>3190.5</v>
      </c>
      <c r="Q193" s="50">
        <f t="shared" si="209"/>
        <v>2659.5</v>
      </c>
      <c r="R193" s="50">
        <f t="shared" si="210"/>
        <v>3832.83</v>
      </c>
      <c r="S193" s="50">
        <f t="shared" si="211"/>
        <v>6880.5</v>
      </c>
      <c r="T193" s="50">
        <f t="shared" si="212"/>
        <v>41167.17</v>
      </c>
      <c r="U193" s="53" t="s">
        <v>339</v>
      </c>
      <c r="V193" s="29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</row>
    <row r="194" spans="1:165" s="2" customFormat="1" ht="30" customHeight="1" x14ac:dyDescent="0.3">
      <c r="A194" s="72">
        <v>188</v>
      </c>
      <c r="B194" s="27" t="s">
        <v>108</v>
      </c>
      <c r="C194" s="72" t="s">
        <v>268</v>
      </c>
      <c r="D194" s="27" t="s">
        <v>107</v>
      </c>
      <c r="E194" s="27" t="s">
        <v>89</v>
      </c>
      <c r="F194" s="72" t="s">
        <v>251</v>
      </c>
      <c r="G194" s="84" t="s">
        <v>252</v>
      </c>
      <c r="H194" s="84" t="s">
        <v>252</v>
      </c>
      <c r="I194" s="50">
        <v>45000</v>
      </c>
      <c r="J194" s="49">
        <v>1148.33</v>
      </c>
      <c r="K194" s="50">
        <v>25</v>
      </c>
      <c r="L194" s="49">
        <f t="shared" si="87"/>
        <v>1291.5</v>
      </c>
      <c r="M194" s="50">
        <f>I194*7.1%</f>
        <v>3194.9999999999995</v>
      </c>
      <c r="N194" s="50">
        <f>I194*1.1%</f>
        <v>495.00000000000006</v>
      </c>
      <c r="O194" s="49">
        <f>I194*3.04%</f>
        <v>1368</v>
      </c>
      <c r="P194" s="50">
        <f>I194*7.09%</f>
        <v>3190.5</v>
      </c>
      <c r="Q194" s="50">
        <f>+L194+O194</f>
        <v>2659.5</v>
      </c>
      <c r="R194" s="50">
        <f>SUM(J194+K194+L194+O194)</f>
        <v>3832.83</v>
      </c>
      <c r="S194" s="50">
        <f>SUM(M194+N194+P194)</f>
        <v>6880.5</v>
      </c>
      <c r="T194" s="50">
        <f>I194-R194</f>
        <v>41167.17</v>
      </c>
      <c r="U194" s="53" t="s">
        <v>339</v>
      </c>
      <c r="V194" s="29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</row>
    <row r="195" spans="1:165" s="2" customFormat="1" ht="30" customHeight="1" x14ac:dyDescent="0.3">
      <c r="A195" s="72">
        <v>189</v>
      </c>
      <c r="B195" s="27" t="s">
        <v>209</v>
      </c>
      <c r="C195" s="72" t="s">
        <v>268</v>
      </c>
      <c r="D195" s="27" t="s">
        <v>107</v>
      </c>
      <c r="E195" s="27" t="s">
        <v>86</v>
      </c>
      <c r="F195" s="72" t="s">
        <v>251</v>
      </c>
      <c r="G195" s="84" t="s">
        <v>252</v>
      </c>
      <c r="H195" s="84" t="s">
        <v>252</v>
      </c>
      <c r="I195" s="50">
        <v>42000</v>
      </c>
      <c r="J195" s="49">
        <v>724.92</v>
      </c>
      <c r="K195" s="50">
        <v>25</v>
      </c>
      <c r="L195" s="49">
        <f t="shared" si="87"/>
        <v>1205.4000000000001</v>
      </c>
      <c r="M195" s="50">
        <f t="shared" si="205"/>
        <v>2981.9999999999995</v>
      </c>
      <c r="N195" s="50">
        <f t="shared" si="206"/>
        <v>462.00000000000006</v>
      </c>
      <c r="O195" s="49">
        <f t="shared" si="207"/>
        <v>1276.8</v>
      </c>
      <c r="P195" s="50">
        <f t="shared" si="208"/>
        <v>2977.8</v>
      </c>
      <c r="Q195" s="50">
        <f t="shared" si="209"/>
        <v>2482.1999999999998</v>
      </c>
      <c r="R195" s="50">
        <f t="shared" si="210"/>
        <v>3232.12</v>
      </c>
      <c r="S195" s="50">
        <f t="shared" si="211"/>
        <v>6421.7999999999993</v>
      </c>
      <c r="T195" s="50">
        <f t="shared" si="212"/>
        <v>38767.879999999997</v>
      </c>
      <c r="U195" s="53" t="s">
        <v>339</v>
      </c>
      <c r="V195" s="29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</row>
    <row r="196" spans="1:165" s="40" customFormat="1" ht="30" customHeight="1" x14ac:dyDescent="0.3">
      <c r="A196" s="72">
        <v>190</v>
      </c>
      <c r="B196" s="27" t="s">
        <v>401</v>
      </c>
      <c r="C196" s="72" t="s">
        <v>269</v>
      </c>
      <c r="D196" s="27" t="s">
        <v>107</v>
      </c>
      <c r="E196" s="27" t="s">
        <v>89</v>
      </c>
      <c r="F196" s="72" t="s">
        <v>251</v>
      </c>
      <c r="G196" s="84" t="s">
        <v>252</v>
      </c>
      <c r="H196" s="84" t="s">
        <v>252</v>
      </c>
      <c r="I196" s="50">
        <v>40000</v>
      </c>
      <c r="J196" s="49">
        <v>442.65</v>
      </c>
      <c r="K196" s="50">
        <v>25</v>
      </c>
      <c r="L196" s="49">
        <f t="shared" si="87"/>
        <v>1148</v>
      </c>
      <c r="M196" s="50">
        <f t="shared" si="205"/>
        <v>2839.9999999999995</v>
      </c>
      <c r="N196" s="50">
        <f t="shared" si="206"/>
        <v>440.00000000000006</v>
      </c>
      <c r="O196" s="49">
        <f t="shared" si="207"/>
        <v>1216</v>
      </c>
      <c r="P196" s="50">
        <f t="shared" si="208"/>
        <v>2836</v>
      </c>
      <c r="Q196" s="50">
        <f t="shared" si="209"/>
        <v>2364</v>
      </c>
      <c r="R196" s="50">
        <f t="shared" si="210"/>
        <v>2831.65</v>
      </c>
      <c r="S196" s="50">
        <f t="shared" si="211"/>
        <v>6116</v>
      </c>
      <c r="T196" s="50">
        <f t="shared" si="212"/>
        <v>37168.35</v>
      </c>
      <c r="U196" s="53" t="s">
        <v>339</v>
      </c>
      <c r="V196" s="29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</row>
    <row r="197" spans="1:165" s="2" customFormat="1" ht="30" customHeight="1" x14ac:dyDescent="0.3">
      <c r="A197" s="72">
        <v>191</v>
      </c>
      <c r="B197" s="27" t="s">
        <v>110</v>
      </c>
      <c r="C197" s="72" t="s">
        <v>269</v>
      </c>
      <c r="D197" s="27" t="s">
        <v>109</v>
      </c>
      <c r="E197" s="27" t="s">
        <v>1</v>
      </c>
      <c r="F197" s="72" t="s">
        <v>251</v>
      </c>
      <c r="G197" s="84" t="s">
        <v>252</v>
      </c>
      <c r="H197" s="84" t="s">
        <v>252</v>
      </c>
      <c r="I197" s="50">
        <v>50000</v>
      </c>
      <c r="J197" s="49">
        <v>1854</v>
      </c>
      <c r="K197" s="50">
        <v>25</v>
      </c>
      <c r="L197" s="49">
        <f t="shared" ref="L197:L257" si="213">I197*2.87%</f>
        <v>1435</v>
      </c>
      <c r="M197" s="50">
        <f t="shared" si="205"/>
        <v>3549.9999999999995</v>
      </c>
      <c r="N197" s="50">
        <f t="shared" si="206"/>
        <v>550</v>
      </c>
      <c r="O197" s="49">
        <f t="shared" si="207"/>
        <v>1520</v>
      </c>
      <c r="P197" s="50">
        <f t="shared" si="208"/>
        <v>3545.0000000000005</v>
      </c>
      <c r="Q197" s="50">
        <f t="shared" si="209"/>
        <v>2955</v>
      </c>
      <c r="R197" s="50">
        <f t="shared" si="210"/>
        <v>4834</v>
      </c>
      <c r="S197" s="50">
        <f t="shared" si="211"/>
        <v>7645</v>
      </c>
      <c r="T197" s="50">
        <f t="shared" si="212"/>
        <v>45166</v>
      </c>
      <c r="U197" s="53" t="s">
        <v>339</v>
      </c>
      <c r="V197" s="29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0"/>
      <c r="EZ197" s="30"/>
      <c r="FA197" s="30"/>
      <c r="FB197" s="30"/>
      <c r="FC197" s="30"/>
      <c r="FD197" s="30"/>
      <c r="FE197" s="30"/>
      <c r="FF197" s="30"/>
      <c r="FG197" s="30"/>
      <c r="FH197" s="30"/>
      <c r="FI197" s="30"/>
    </row>
    <row r="198" spans="1:165" s="2" customFormat="1" ht="30" customHeight="1" x14ac:dyDescent="0.3">
      <c r="A198" s="72">
        <v>192</v>
      </c>
      <c r="B198" s="27" t="s">
        <v>210</v>
      </c>
      <c r="C198" s="72" t="s">
        <v>268</v>
      </c>
      <c r="D198" s="27" t="s">
        <v>109</v>
      </c>
      <c r="E198" s="27" t="s">
        <v>86</v>
      </c>
      <c r="F198" s="72" t="s">
        <v>251</v>
      </c>
      <c r="G198" s="84" t="s">
        <v>252</v>
      </c>
      <c r="H198" s="84" t="s">
        <v>252</v>
      </c>
      <c r="I198" s="50">
        <v>42000</v>
      </c>
      <c r="J198" s="49">
        <v>724.92</v>
      </c>
      <c r="K198" s="50">
        <v>25</v>
      </c>
      <c r="L198" s="49">
        <f t="shared" si="213"/>
        <v>1205.4000000000001</v>
      </c>
      <c r="M198" s="50">
        <f t="shared" si="205"/>
        <v>2981.9999999999995</v>
      </c>
      <c r="N198" s="50">
        <f t="shared" si="206"/>
        <v>462.00000000000006</v>
      </c>
      <c r="O198" s="49">
        <f t="shared" si="207"/>
        <v>1276.8</v>
      </c>
      <c r="P198" s="50">
        <f t="shared" si="208"/>
        <v>2977.8</v>
      </c>
      <c r="Q198" s="50">
        <f t="shared" si="209"/>
        <v>2482.1999999999998</v>
      </c>
      <c r="R198" s="50">
        <f t="shared" si="210"/>
        <v>3232.12</v>
      </c>
      <c r="S198" s="50">
        <f t="shared" si="211"/>
        <v>6421.7999999999993</v>
      </c>
      <c r="T198" s="50">
        <f t="shared" si="212"/>
        <v>38767.879999999997</v>
      </c>
      <c r="U198" s="53" t="s">
        <v>339</v>
      </c>
      <c r="V198" s="29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30"/>
      <c r="DL198" s="30"/>
      <c r="DM198" s="30"/>
      <c r="DN198" s="30"/>
      <c r="DO198" s="30"/>
      <c r="DP198" s="30"/>
      <c r="DQ198" s="30"/>
      <c r="DR198" s="30"/>
      <c r="DS198" s="30"/>
      <c r="DT198" s="30"/>
      <c r="DU198" s="30"/>
      <c r="DV198" s="30"/>
      <c r="DW198" s="30"/>
      <c r="DX198" s="30"/>
      <c r="DY198" s="30"/>
      <c r="DZ198" s="30"/>
      <c r="EA198" s="30"/>
      <c r="EB198" s="30"/>
      <c r="EC198" s="30"/>
      <c r="ED198" s="30"/>
      <c r="EE198" s="30"/>
      <c r="EF198" s="30"/>
      <c r="EG198" s="30"/>
      <c r="EH198" s="30"/>
      <c r="EI198" s="30"/>
      <c r="EJ198" s="30"/>
      <c r="EK198" s="30"/>
      <c r="EL198" s="30"/>
      <c r="EM198" s="30"/>
      <c r="EN198" s="30"/>
      <c r="EO198" s="30"/>
      <c r="EP198" s="30"/>
      <c r="EQ198" s="30"/>
      <c r="ER198" s="30"/>
      <c r="ES198" s="30"/>
      <c r="ET198" s="30"/>
      <c r="EU198" s="30"/>
      <c r="EV198" s="30"/>
      <c r="EW198" s="30"/>
      <c r="EX198" s="30"/>
      <c r="EY198" s="30"/>
      <c r="EZ198" s="30"/>
      <c r="FA198" s="30"/>
      <c r="FB198" s="30"/>
      <c r="FC198" s="30"/>
      <c r="FD198" s="30"/>
      <c r="FE198" s="30"/>
      <c r="FF198" s="30"/>
      <c r="FG198" s="30"/>
      <c r="FH198" s="30"/>
      <c r="FI198" s="30"/>
    </row>
    <row r="199" spans="1:165" s="2" customFormat="1" ht="30" customHeight="1" x14ac:dyDescent="0.3">
      <c r="A199" s="72">
        <v>193</v>
      </c>
      <c r="B199" s="27" t="s">
        <v>247</v>
      </c>
      <c r="C199" s="72" t="s">
        <v>269</v>
      </c>
      <c r="D199" s="27" t="s">
        <v>109</v>
      </c>
      <c r="E199" s="27" t="s">
        <v>86</v>
      </c>
      <c r="F199" s="72" t="s">
        <v>251</v>
      </c>
      <c r="G199" s="84" t="s">
        <v>252</v>
      </c>
      <c r="H199" s="84" t="s">
        <v>252</v>
      </c>
      <c r="I199" s="50">
        <v>42000</v>
      </c>
      <c r="J199" s="49">
        <v>724.92</v>
      </c>
      <c r="K199" s="50">
        <v>25</v>
      </c>
      <c r="L199" s="49">
        <f t="shared" si="213"/>
        <v>1205.4000000000001</v>
      </c>
      <c r="M199" s="50">
        <f t="shared" si="205"/>
        <v>2981.9999999999995</v>
      </c>
      <c r="N199" s="50">
        <f t="shared" si="206"/>
        <v>462.00000000000006</v>
      </c>
      <c r="O199" s="49">
        <f t="shared" si="207"/>
        <v>1276.8</v>
      </c>
      <c r="P199" s="50">
        <f t="shared" si="208"/>
        <v>2977.8</v>
      </c>
      <c r="Q199" s="50">
        <f t="shared" si="209"/>
        <v>2482.1999999999998</v>
      </c>
      <c r="R199" s="50">
        <f t="shared" si="210"/>
        <v>3232.12</v>
      </c>
      <c r="S199" s="50">
        <f t="shared" si="211"/>
        <v>6421.7999999999993</v>
      </c>
      <c r="T199" s="50">
        <f t="shared" si="212"/>
        <v>38767.879999999997</v>
      </c>
      <c r="U199" s="53" t="s">
        <v>339</v>
      </c>
      <c r="V199" s="29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  <c r="DT199" s="30"/>
      <c r="DU199" s="30"/>
      <c r="DV199" s="30"/>
      <c r="DW199" s="30"/>
      <c r="DX199" s="30"/>
      <c r="DY199" s="30"/>
      <c r="DZ199" s="30"/>
      <c r="EA199" s="30"/>
      <c r="EB199" s="30"/>
      <c r="EC199" s="30"/>
      <c r="ED199" s="30"/>
      <c r="EE199" s="30"/>
      <c r="EF199" s="30"/>
      <c r="EG199" s="30"/>
      <c r="EH199" s="30"/>
      <c r="EI199" s="30"/>
      <c r="EJ199" s="30"/>
      <c r="EK199" s="30"/>
      <c r="EL199" s="30"/>
      <c r="EM199" s="30"/>
      <c r="EN199" s="30"/>
      <c r="EO199" s="30"/>
      <c r="EP199" s="30"/>
      <c r="EQ199" s="30"/>
      <c r="ER199" s="30"/>
      <c r="ES199" s="30"/>
      <c r="ET199" s="30"/>
      <c r="EU199" s="30"/>
      <c r="EV199" s="30"/>
      <c r="EW199" s="30"/>
      <c r="EX199" s="30"/>
      <c r="EY199" s="30"/>
      <c r="EZ199" s="30"/>
      <c r="FA199" s="30"/>
      <c r="FB199" s="30"/>
      <c r="FC199" s="30"/>
      <c r="FD199" s="30"/>
      <c r="FE199" s="30"/>
      <c r="FF199" s="30"/>
      <c r="FG199" s="30"/>
      <c r="FH199" s="30"/>
      <c r="FI199" s="30"/>
    </row>
    <row r="200" spans="1:165" s="2" customFormat="1" ht="30" customHeight="1" x14ac:dyDescent="0.3">
      <c r="A200" s="72">
        <v>194</v>
      </c>
      <c r="B200" s="27" t="s">
        <v>211</v>
      </c>
      <c r="C200" s="72" t="s">
        <v>269</v>
      </c>
      <c r="D200" s="27" t="s">
        <v>212</v>
      </c>
      <c r="E200" s="27" t="s">
        <v>86</v>
      </c>
      <c r="F200" s="72" t="s">
        <v>251</v>
      </c>
      <c r="G200" s="84" t="s">
        <v>252</v>
      </c>
      <c r="H200" s="84" t="s">
        <v>252</v>
      </c>
      <c r="I200" s="50">
        <v>42000</v>
      </c>
      <c r="J200" s="49">
        <v>724.92</v>
      </c>
      <c r="K200" s="50">
        <v>25</v>
      </c>
      <c r="L200" s="49">
        <f t="shared" si="213"/>
        <v>1205.4000000000001</v>
      </c>
      <c r="M200" s="50">
        <f t="shared" ref="M200:M201" si="214">I200*7.1%</f>
        <v>2981.9999999999995</v>
      </c>
      <c r="N200" s="50">
        <f t="shared" ref="N200:N201" si="215">I200*1.1%</f>
        <v>462.00000000000006</v>
      </c>
      <c r="O200" s="49">
        <f t="shared" ref="O200:O201" si="216">I200*3.04%</f>
        <v>1276.8</v>
      </c>
      <c r="P200" s="50">
        <f t="shared" ref="P200:P201" si="217">I200*7.09%</f>
        <v>2977.8</v>
      </c>
      <c r="Q200" s="50">
        <f t="shared" ref="Q200:Q201" si="218">+L200+O200</f>
        <v>2482.1999999999998</v>
      </c>
      <c r="R200" s="50">
        <f t="shared" ref="R200" si="219">SUM(J200+K200+L200+O200)</f>
        <v>3232.12</v>
      </c>
      <c r="S200" s="50">
        <f t="shared" ref="S200:S201" si="220">SUM(M200+N200+P200)</f>
        <v>6421.7999999999993</v>
      </c>
      <c r="T200" s="50">
        <f t="shared" ref="T200" si="221">I200-R200</f>
        <v>38767.879999999997</v>
      </c>
      <c r="U200" s="53" t="s">
        <v>339</v>
      </c>
      <c r="V200" s="29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30"/>
      <c r="DQ200" s="30"/>
      <c r="DR200" s="30"/>
      <c r="DS200" s="30"/>
      <c r="DT200" s="30"/>
      <c r="DU200" s="30"/>
      <c r="DV200" s="30"/>
      <c r="DW200" s="30"/>
      <c r="DX200" s="30"/>
      <c r="DY200" s="30"/>
      <c r="DZ200" s="30"/>
      <c r="EA200" s="30"/>
      <c r="EB200" s="30"/>
      <c r="EC200" s="30"/>
      <c r="ED200" s="30"/>
      <c r="EE200" s="30"/>
      <c r="EF200" s="30"/>
      <c r="EG200" s="30"/>
      <c r="EH200" s="30"/>
      <c r="EI200" s="30"/>
      <c r="EJ200" s="30"/>
      <c r="EK200" s="30"/>
      <c r="EL200" s="30"/>
      <c r="EM200" s="30"/>
      <c r="EN200" s="30"/>
      <c r="EO200" s="30"/>
      <c r="EP200" s="30"/>
      <c r="EQ200" s="30"/>
      <c r="ER200" s="30"/>
      <c r="ES200" s="30"/>
      <c r="ET200" s="30"/>
      <c r="EU200" s="30"/>
      <c r="EV200" s="30"/>
      <c r="EW200" s="30"/>
      <c r="EX200" s="30"/>
      <c r="EY200" s="30"/>
      <c r="EZ200" s="30"/>
      <c r="FA200" s="30"/>
      <c r="FB200" s="30"/>
      <c r="FC200" s="30"/>
      <c r="FD200" s="30"/>
      <c r="FE200" s="30"/>
      <c r="FF200" s="30"/>
      <c r="FG200" s="30"/>
      <c r="FH200" s="30"/>
      <c r="FI200" s="30"/>
    </row>
    <row r="201" spans="1:165" s="2" customFormat="1" ht="30" customHeight="1" x14ac:dyDescent="0.3">
      <c r="A201" s="72">
        <v>195</v>
      </c>
      <c r="B201" s="27" t="s">
        <v>389</v>
      </c>
      <c r="C201" s="72" t="s">
        <v>269</v>
      </c>
      <c r="D201" s="27" t="s">
        <v>162</v>
      </c>
      <c r="E201" s="27" t="s">
        <v>89</v>
      </c>
      <c r="F201" s="72" t="s">
        <v>251</v>
      </c>
      <c r="G201" s="84" t="s">
        <v>252</v>
      </c>
      <c r="H201" s="84" t="s">
        <v>252</v>
      </c>
      <c r="I201" s="50">
        <v>40000</v>
      </c>
      <c r="J201" s="49">
        <v>442.65</v>
      </c>
      <c r="K201" s="50">
        <v>25</v>
      </c>
      <c r="L201" s="49">
        <f t="shared" si="213"/>
        <v>1148</v>
      </c>
      <c r="M201" s="50">
        <f t="shared" si="214"/>
        <v>2839.9999999999995</v>
      </c>
      <c r="N201" s="50">
        <f t="shared" si="215"/>
        <v>440.00000000000006</v>
      </c>
      <c r="O201" s="49">
        <f t="shared" si="216"/>
        <v>1216</v>
      </c>
      <c r="P201" s="50">
        <f t="shared" si="217"/>
        <v>2836</v>
      </c>
      <c r="Q201" s="50">
        <f t="shared" si="218"/>
        <v>2364</v>
      </c>
      <c r="R201" s="50">
        <f t="shared" si="210"/>
        <v>2831.65</v>
      </c>
      <c r="S201" s="50">
        <f t="shared" si="220"/>
        <v>6116</v>
      </c>
      <c r="T201" s="50">
        <f t="shared" si="212"/>
        <v>37168.35</v>
      </c>
      <c r="U201" s="53" t="s">
        <v>339</v>
      </c>
      <c r="V201" s="29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30"/>
      <c r="DL201" s="30"/>
      <c r="DM201" s="30"/>
      <c r="DN201" s="30"/>
      <c r="DO201" s="30"/>
      <c r="DP201" s="30"/>
      <c r="DQ201" s="30"/>
      <c r="DR201" s="30"/>
      <c r="DS201" s="30"/>
      <c r="DT201" s="30"/>
      <c r="DU201" s="30"/>
      <c r="DV201" s="30"/>
      <c r="DW201" s="30"/>
      <c r="DX201" s="30"/>
      <c r="DY201" s="30"/>
      <c r="DZ201" s="30"/>
      <c r="EA201" s="30"/>
      <c r="EB201" s="30"/>
      <c r="EC201" s="30"/>
      <c r="ED201" s="30"/>
      <c r="EE201" s="30"/>
      <c r="EF201" s="30"/>
      <c r="EG201" s="30"/>
      <c r="EH201" s="30"/>
      <c r="EI201" s="30"/>
      <c r="EJ201" s="30"/>
      <c r="EK201" s="30"/>
      <c r="EL201" s="30"/>
      <c r="EM201" s="30"/>
      <c r="EN201" s="30"/>
      <c r="EO201" s="30"/>
      <c r="EP201" s="30"/>
      <c r="EQ201" s="30"/>
      <c r="ER201" s="30"/>
      <c r="ES201" s="30"/>
      <c r="ET201" s="30"/>
      <c r="EU201" s="30"/>
      <c r="EV201" s="30"/>
      <c r="EW201" s="30"/>
      <c r="EX201" s="30"/>
      <c r="EY201" s="30"/>
      <c r="EZ201" s="30"/>
      <c r="FA201" s="30"/>
      <c r="FB201" s="30"/>
      <c r="FC201" s="30"/>
      <c r="FD201" s="30"/>
      <c r="FE201" s="30"/>
      <c r="FF201" s="30"/>
      <c r="FG201" s="30"/>
      <c r="FH201" s="30"/>
      <c r="FI201" s="30"/>
    </row>
    <row r="202" spans="1:165" s="2" customFormat="1" ht="30" customHeight="1" x14ac:dyDescent="0.3">
      <c r="A202" s="72">
        <v>196</v>
      </c>
      <c r="B202" s="27" t="s">
        <v>213</v>
      </c>
      <c r="C202" s="72" t="s">
        <v>268</v>
      </c>
      <c r="D202" s="27" t="s">
        <v>162</v>
      </c>
      <c r="E202" s="27" t="s">
        <v>86</v>
      </c>
      <c r="F202" s="72" t="s">
        <v>251</v>
      </c>
      <c r="G202" s="84" t="s">
        <v>252</v>
      </c>
      <c r="H202" s="84" t="s">
        <v>252</v>
      </c>
      <c r="I202" s="50">
        <v>42000</v>
      </c>
      <c r="J202" s="49">
        <v>724.92</v>
      </c>
      <c r="K202" s="50">
        <v>25</v>
      </c>
      <c r="L202" s="49">
        <f t="shared" si="213"/>
        <v>1205.4000000000001</v>
      </c>
      <c r="M202" s="50">
        <f t="shared" ref="M202:M204" si="222">I202*7.1%</f>
        <v>2981.9999999999995</v>
      </c>
      <c r="N202" s="50">
        <f t="shared" ref="N202:N204" si="223">I202*1.1%</f>
        <v>462.00000000000006</v>
      </c>
      <c r="O202" s="49">
        <f t="shared" ref="O202:O204" si="224">I202*3.04%</f>
        <v>1276.8</v>
      </c>
      <c r="P202" s="50">
        <f t="shared" ref="P202:P204" si="225">I202*7.09%</f>
        <v>2977.8</v>
      </c>
      <c r="Q202" s="50">
        <f t="shared" ref="Q202:Q204" si="226">+L202+O202</f>
        <v>2482.1999999999998</v>
      </c>
      <c r="R202" s="50">
        <f t="shared" ref="R202:R204" si="227">SUM(J202+K202+L202+O202)</f>
        <v>3232.12</v>
      </c>
      <c r="S202" s="50">
        <f t="shared" ref="S202:S204" si="228">SUM(M202+N202+P202)</f>
        <v>6421.7999999999993</v>
      </c>
      <c r="T202" s="50">
        <f t="shared" ref="T202:T204" si="229">I202-R202</f>
        <v>38767.879999999997</v>
      </c>
      <c r="U202" s="53" t="s">
        <v>339</v>
      </c>
      <c r="V202" s="29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30"/>
      <c r="DL202" s="30"/>
      <c r="DM202" s="30"/>
      <c r="DN202" s="30"/>
      <c r="DO202" s="30"/>
      <c r="DP202" s="30"/>
      <c r="DQ202" s="30"/>
      <c r="DR202" s="30"/>
      <c r="DS202" s="30"/>
      <c r="DT202" s="30"/>
      <c r="DU202" s="30"/>
      <c r="DV202" s="30"/>
      <c r="DW202" s="30"/>
      <c r="DX202" s="30"/>
      <c r="DY202" s="30"/>
      <c r="DZ202" s="30"/>
      <c r="EA202" s="30"/>
      <c r="EB202" s="30"/>
      <c r="EC202" s="30"/>
      <c r="ED202" s="30"/>
      <c r="EE202" s="30"/>
      <c r="EF202" s="30"/>
      <c r="EG202" s="30"/>
      <c r="EH202" s="30"/>
      <c r="EI202" s="30"/>
      <c r="EJ202" s="30"/>
      <c r="EK202" s="30"/>
      <c r="EL202" s="30"/>
      <c r="EM202" s="30"/>
      <c r="EN202" s="30"/>
      <c r="EO202" s="30"/>
      <c r="EP202" s="30"/>
      <c r="EQ202" s="30"/>
      <c r="ER202" s="30"/>
      <c r="ES202" s="30"/>
      <c r="ET202" s="30"/>
      <c r="EU202" s="30"/>
      <c r="EV202" s="30"/>
      <c r="EW202" s="30"/>
      <c r="EX202" s="30"/>
      <c r="EY202" s="30"/>
      <c r="EZ202" s="30"/>
      <c r="FA202" s="30"/>
      <c r="FB202" s="30"/>
      <c r="FC202" s="30"/>
      <c r="FD202" s="30"/>
      <c r="FE202" s="30"/>
      <c r="FF202" s="30"/>
      <c r="FG202" s="30"/>
      <c r="FH202" s="30"/>
      <c r="FI202" s="30"/>
    </row>
    <row r="203" spans="1:165" s="2" customFormat="1" ht="30" customHeight="1" x14ac:dyDescent="0.3">
      <c r="A203" s="72">
        <v>197</v>
      </c>
      <c r="B203" s="27" t="s">
        <v>274</v>
      </c>
      <c r="C203" s="72" t="s">
        <v>269</v>
      </c>
      <c r="D203" s="27" t="s">
        <v>162</v>
      </c>
      <c r="E203" s="27" t="s">
        <v>265</v>
      </c>
      <c r="F203" s="72" t="s">
        <v>251</v>
      </c>
      <c r="G203" s="84" t="s">
        <v>252</v>
      </c>
      <c r="H203" s="84" t="s">
        <v>252</v>
      </c>
      <c r="I203" s="50">
        <v>40000</v>
      </c>
      <c r="J203" s="49">
        <v>442.65</v>
      </c>
      <c r="K203" s="50">
        <v>25</v>
      </c>
      <c r="L203" s="49">
        <f t="shared" si="213"/>
        <v>1148</v>
      </c>
      <c r="M203" s="50">
        <f t="shared" si="222"/>
        <v>2839.9999999999995</v>
      </c>
      <c r="N203" s="50">
        <f t="shared" si="223"/>
        <v>440.00000000000006</v>
      </c>
      <c r="O203" s="49">
        <f t="shared" si="224"/>
        <v>1216</v>
      </c>
      <c r="P203" s="50">
        <f t="shared" si="225"/>
        <v>2836</v>
      </c>
      <c r="Q203" s="50">
        <f t="shared" si="226"/>
        <v>2364</v>
      </c>
      <c r="R203" s="50">
        <f t="shared" si="227"/>
        <v>2831.65</v>
      </c>
      <c r="S203" s="50">
        <f t="shared" si="228"/>
        <v>6116</v>
      </c>
      <c r="T203" s="50">
        <f t="shared" si="229"/>
        <v>37168.35</v>
      </c>
      <c r="U203" s="53" t="s">
        <v>339</v>
      </c>
      <c r="V203" s="29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30"/>
      <c r="CU203" s="30"/>
      <c r="CV203" s="30"/>
      <c r="CW203" s="30"/>
      <c r="CX203" s="30"/>
      <c r="CY203" s="30"/>
      <c r="CZ203" s="30"/>
      <c r="DA203" s="30"/>
      <c r="DB203" s="30"/>
      <c r="DC203" s="30"/>
      <c r="DD203" s="30"/>
      <c r="DE203" s="30"/>
      <c r="DF203" s="30"/>
      <c r="DG203" s="30"/>
      <c r="DH203" s="30"/>
      <c r="DI203" s="30"/>
      <c r="DJ203" s="30"/>
      <c r="DK203" s="30"/>
      <c r="DL203" s="30"/>
      <c r="DM203" s="30"/>
      <c r="DN203" s="30"/>
      <c r="DO203" s="30"/>
      <c r="DP203" s="30"/>
      <c r="DQ203" s="30"/>
      <c r="DR203" s="30"/>
      <c r="DS203" s="30"/>
      <c r="DT203" s="30"/>
      <c r="DU203" s="30"/>
      <c r="DV203" s="30"/>
      <c r="DW203" s="30"/>
      <c r="DX203" s="30"/>
      <c r="DY203" s="30"/>
      <c r="DZ203" s="30"/>
      <c r="EA203" s="30"/>
      <c r="EB203" s="30"/>
      <c r="EC203" s="30"/>
      <c r="ED203" s="30"/>
      <c r="EE203" s="30"/>
      <c r="EF203" s="30"/>
      <c r="EG203" s="30"/>
      <c r="EH203" s="30"/>
      <c r="EI203" s="30"/>
      <c r="EJ203" s="30"/>
      <c r="EK203" s="30"/>
      <c r="EL203" s="30"/>
      <c r="EM203" s="30"/>
      <c r="EN203" s="30"/>
      <c r="EO203" s="30"/>
      <c r="EP203" s="30"/>
      <c r="EQ203" s="30"/>
      <c r="ER203" s="30"/>
      <c r="ES203" s="30"/>
      <c r="ET203" s="30"/>
      <c r="EU203" s="30"/>
      <c r="EV203" s="30"/>
      <c r="EW203" s="30"/>
      <c r="EX203" s="30"/>
      <c r="EY203" s="30"/>
      <c r="EZ203" s="30"/>
      <c r="FA203" s="30"/>
      <c r="FB203" s="30"/>
      <c r="FC203" s="30"/>
      <c r="FD203" s="30"/>
      <c r="FE203" s="30"/>
      <c r="FF203" s="30"/>
      <c r="FG203" s="30"/>
      <c r="FH203" s="30"/>
      <c r="FI203" s="30"/>
    </row>
    <row r="204" spans="1:165" s="2" customFormat="1" ht="30" customHeight="1" x14ac:dyDescent="0.3">
      <c r="A204" s="72">
        <v>198</v>
      </c>
      <c r="B204" s="27" t="s">
        <v>329</v>
      </c>
      <c r="C204" s="72" t="s">
        <v>269</v>
      </c>
      <c r="D204" s="27" t="s">
        <v>162</v>
      </c>
      <c r="E204" s="27" t="s">
        <v>61</v>
      </c>
      <c r="F204" s="72" t="s">
        <v>251</v>
      </c>
      <c r="G204" s="84" t="s">
        <v>252</v>
      </c>
      <c r="H204" s="84" t="s">
        <v>252</v>
      </c>
      <c r="I204" s="50">
        <v>61000</v>
      </c>
      <c r="J204" s="49">
        <v>3674.86</v>
      </c>
      <c r="K204" s="50">
        <v>25</v>
      </c>
      <c r="L204" s="49">
        <f t="shared" si="213"/>
        <v>1750.7</v>
      </c>
      <c r="M204" s="50">
        <f t="shared" si="222"/>
        <v>4331</v>
      </c>
      <c r="N204" s="50">
        <f t="shared" si="223"/>
        <v>671.00000000000011</v>
      </c>
      <c r="O204" s="49">
        <f t="shared" si="224"/>
        <v>1854.4</v>
      </c>
      <c r="P204" s="50">
        <f t="shared" si="225"/>
        <v>4324.9000000000005</v>
      </c>
      <c r="Q204" s="50">
        <f t="shared" si="226"/>
        <v>3605.1000000000004</v>
      </c>
      <c r="R204" s="50">
        <f t="shared" si="227"/>
        <v>7304.9600000000009</v>
      </c>
      <c r="S204" s="50">
        <f t="shared" si="228"/>
        <v>9326.9000000000015</v>
      </c>
      <c r="T204" s="50">
        <f t="shared" si="229"/>
        <v>53695.040000000001</v>
      </c>
      <c r="U204" s="53" t="s">
        <v>339</v>
      </c>
      <c r="V204" s="29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/>
      <c r="DF204" s="30"/>
      <c r="DG204" s="30"/>
      <c r="DH204" s="30"/>
      <c r="DI204" s="30"/>
      <c r="DJ204" s="30"/>
      <c r="DK204" s="30"/>
      <c r="DL204" s="30"/>
      <c r="DM204" s="30"/>
      <c r="DN204" s="30"/>
      <c r="DO204" s="30"/>
      <c r="DP204" s="30"/>
      <c r="DQ204" s="30"/>
      <c r="DR204" s="30"/>
      <c r="DS204" s="30"/>
      <c r="DT204" s="30"/>
      <c r="DU204" s="30"/>
      <c r="DV204" s="30"/>
      <c r="DW204" s="30"/>
      <c r="DX204" s="30"/>
      <c r="DY204" s="30"/>
      <c r="DZ204" s="30"/>
      <c r="EA204" s="30"/>
      <c r="EB204" s="30"/>
      <c r="EC204" s="30"/>
      <c r="ED204" s="30"/>
      <c r="EE204" s="30"/>
      <c r="EF204" s="30"/>
      <c r="EG204" s="30"/>
      <c r="EH204" s="30"/>
      <c r="EI204" s="30"/>
      <c r="EJ204" s="30"/>
      <c r="EK204" s="30"/>
      <c r="EL204" s="30"/>
      <c r="EM204" s="30"/>
      <c r="EN204" s="30"/>
      <c r="EO204" s="30"/>
      <c r="EP204" s="30"/>
      <c r="EQ204" s="30"/>
      <c r="ER204" s="30"/>
      <c r="ES204" s="30"/>
      <c r="ET204" s="30"/>
      <c r="EU204" s="30"/>
      <c r="EV204" s="30"/>
      <c r="EW204" s="30"/>
      <c r="EX204" s="30"/>
      <c r="EY204" s="30"/>
      <c r="EZ204" s="30"/>
      <c r="FA204" s="30"/>
      <c r="FB204" s="30"/>
      <c r="FC204" s="30"/>
      <c r="FD204" s="30"/>
      <c r="FE204" s="30"/>
      <c r="FF204" s="30"/>
      <c r="FG204" s="30"/>
      <c r="FH204" s="30"/>
      <c r="FI204" s="30"/>
    </row>
    <row r="205" spans="1:165" s="2" customFormat="1" ht="30" customHeight="1" x14ac:dyDescent="0.3">
      <c r="A205" s="72">
        <v>199</v>
      </c>
      <c r="B205" s="27" t="s">
        <v>111</v>
      </c>
      <c r="C205" s="72" t="s">
        <v>269</v>
      </c>
      <c r="D205" s="27" t="s">
        <v>112</v>
      </c>
      <c r="E205" s="27" t="s">
        <v>1</v>
      </c>
      <c r="F205" s="72" t="s">
        <v>251</v>
      </c>
      <c r="G205" s="84" t="s">
        <v>252</v>
      </c>
      <c r="H205" s="84" t="s">
        <v>252</v>
      </c>
      <c r="I205" s="50">
        <v>50000</v>
      </c>
      <c r="J205" s="49">
        <v>1854</v>
      </c>
      <c r="K205" s="50">
        <v>25</v>
      </c>
      <c r="L205" s="49">
        <f t="shared" si="213"/>
        <v>1435</v>
      </c>
      <c r="M205" s="50">
        <f t="shared" ref="M205:M233" si="230">I205*7.1%</f>
        <v>3549.9999999999995</v>
      </c>
      <c r="N205" s="50">
        <f t="shared" ref="N205:N228" si="231">I205*1.1%</f>
        <v>550</v>
      </c>
      <c r="O205" s="49">
        <f t="shared" ref="O205:O228" si="232">I205*3.04%</f>
        <v>1520</v>
      </c>
      <c r="P205" s="50">
        <f t="shared" ref="P205:P228" si="233">I205*7.09%</f>
        <v>3545.0000000000005</v>
      </c>
      <c r="Q205" s="50">
        <f t="shared" ref="Q205:Q228" si="234">+L205+O205</f>
        <v>2955</v>
      </c>
      <c r="R205" s="50">
        <f t="shared" ref="R205:R228" si="235">SUM(J205+K205+L205+O205)</f>
        <v>4834</v>
      </c>
      <c r="S205" s="50">
        <f t="shared" ref="S205:S228" si="236">SUM(M205+N205+P205)</f>
        <v>7645</v>
      </c>
      <c r="T205" s="50">
        <f t="shared" ref="T205:T228" si="237">I205-R205</f>
        <v>45166</v>
      </c>
      <c r="U205" s="53" t="s">
        <v>339</v>
      </c>
      <c r="V205" s="29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30"/>
      <c r="DG205" s="30"/>
      <c r="DH205" s="30"/>
      <c r="DI205" s="30"/>
      <c r="DJ205" s="30"/>
      <c r="DK205" s="30"/>
      <c r="DL205" s="30"/>
      <c r="DM205" s="30"/>
      <c r="DN205" s="30"/>
      <c r="DO205" s="30"/>
      <c r="DP205" s="30"/>
      <c r="DQ205" s="30"/>
      <c r="DR205" s="30"/>
      <c r="DS205" s="30"/>
      <c r="DT205" s="30"/>
      <c r="DU205" s="30"/>
      <c r="DV205" s="30"/>
      <c r="DW205" s="30"/>
      <c r="DX205" s="30"/>
      <c r="DY205" s="30"/>
      <c r="DZ205" s="30"/>
      <c r="EA205" s="30"/>
      <c r="EB205" s="30"/>
      <c r="EC205" s="30"/>
      <c r="ED205" s="30"/>
      <c r="EE205" s="30"/>
      <c r="EF205" s="30"/>
      <c r="EG205" s="30"/>
      <c r="EH205" s="30"/>
      <c r="EI205" s="30"/>
      <c r="EJ205" s="30"/>
      <c r="EK205" s="30"/>
      <c r="EL205" s="30"/>
      <c r="EM205" s="30"/>
      <c r="EN205" s="30"/>
      <c r="EO205" s="30"/>
      <c r="EP205" s="30"/>
      <c r="EQ205" s="30"/>
      <c r="ER205" s="30"/>
      <c r="ES205" s="30"/>
      <c r="ET205" s="30"/>
      <c r="EU205" s="30"/>
      <c r="EV205" s="30"/>
      <c r="EW205" s="30"/>
      <c r="EX205" s="30"/>
      <c r="EY205" s="30"/>
      <c r="EZ205" s="30"/>
      <c r="FA205" s="30"/>
      <c r="FB205" s="30"/>
      <c r="FC205" s="30"/>
      <c r="FD205" s="30"/>
      <c r="FE205" s="30"/>
      <c r="FF205" s="30"/>
      <c r="FG205" s="30"/>
      <c r="FH205" s="30"/>
      <c r="FI205" s="30"/>
    </row>
    <row r="206" spans="1:165" s="2" customFormat="1" ht="30" customHeight="1" x14ac:dyDescent="0.3">
      <c r="A206" s="72">
        <v>200</v>
      </c>
      <c r="B206" s="27" t="s">
        <v>163</v>
      </c>
      <c r="C206" s="72" t="s">
        <v>268</v>
      </c>
      <c r="D206" s="27" t="s">
        <v>112</v>
      </c>
      <c r="E206" s="27" t="s">
        <v>89</v>
      </c>
      <c r="F206" s="72" t="s">
        <v>251</v>
      </c>
      <c r="G206" s="84" t="s">
        <v>252</v>
      </c>
      <c r="H206" s="84" t="s">
        <v>252</v>
      </c>
      <c r="I206" s="50">
        <v>45000</v>
      </c>
      <c r="J206" s="49">
        <v>1148.33</v>
      </c>
      <c r="K206" s="50">
        <v>25</v>
      </c>
      <c r="L206" s="49">
        <f t="shared" si="213"/>
        <v>1291.5</v>
      </c>
      <c r="M206" s="50">
        <f t="shared" si="230"/>
        <v>3194.9999999999995</v>
      </c>
      <c r="N206" s="50">
        <f t="shared" si="231"/>
        <v>495.00000000000006</v>
      </c>
      <c r="O206" s="49">
        <f t="shared" si="232"/>
        <v>1368</v>
      </c>
      <c r="P206" s="50">
        <f t="shared" si="233"/>
        <v>3190.5</v>
      </c>
      <c r="Q206" s="50">
        <f t="shared" si="234"/>
        <v>2659.5</v>
      </c>
      <c r="R206" s="50">
        <f t="shared" si="235"/>
        <v>3832.83</v>
      </c>
      <c r="S206" s="50">
        <f t="shared" si="236"/>
        <v>6880.5</v>
      </c>
      <c r="T206" s="50">
        <f t="shared" si="237"/>
        <v>41167.17</v>
      </c>
      <c r="U206" s="53" t="s">
        <v>339</v>
      </c>
      <c r="V206" s="29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30"/>
      <c r="CU206" s="30"/>
      <c r="CV206" s="30"/>
      <c r="CW206" s="30"/>
      <c r="CX206" s="30"/>
      <c r="CY206" s="30"/>
      <c r="CZ206" s="30"/>
      <c r="DA206" s="30"/>
      <c r="DB206" s="30"/>
      <c r="DC206" s="30"/>
      <c r="DD206" s="30"/>
      <c r="DE206" s="30"/>
      <c r="DF206" s="30"/>
      <c r="DG206" s="30"/>
      <c r="DH206" s="30"/>
      <c r="DI206" s="30"/>
      <c r="DJ206" s="30"/>
      <c r="DK206" s="30"/>
      <c r="DL206" s="30"/>
      <c r="DM206" s="30"/>
      <c r="DN206" s="30"/>
      <c r="DO206" s="30"/>
      <c r="DP206" s="30"/>
      <c r="DQ206" s="30"/>
      <c r="DR206" s="30"/>
      <c r="DS206" s="30"/>
      <c r="DT206" s="30"/>
      <c r="DU206" s="30"/>
      <c r="DV206" s="30"/>
      <c r="DW206" s="30"/>
      <c r="DX206" s="30"/>
      <c r="DY206" s="30"/>
      <c r="DZ206" s="30"/>
      <c r="EA206" s="30"/>
      <c r="EB206" s="30"/>
      <c r="EC206" s="30"/>
      <c r="ED206" s="30"/>
      <c r="EE206" s="30"/>
      <c r="EF206" s="30"/>
      <c r="EG206" s="30"/>
      <c r="EH206" s="30"/>
      <c r="EI206" s="30"/>
      <c r="EJ206" s="30"/>
      <c r="EK206" s="30"/>
      <c r="EL206" s="30"/>
      <c r="EM206" s="30"/>
      <c r="EN206" s="30"/>
      <c r="EO206" s="30"/>
      <c r="EP206" s="30"/>
      <c r="EQ206" s="30"/>
      <c r="ER206" s="30"/>
      <c r="ES206" s="30"/>
      <c r="ET206" s="30"/>
      <c r="EU206" s="30"/>
      <c r="EV206" s="30"/>
      <c r="EW206" s="30"/>
      <c r="EX206" s="30"/>
      <c r="EY206" s="30"/>
      <c r="EZ206" s="30"/>
      <c r="FA206" s="30"/>
      <c r="FB206" s="30"/>
      <c r="FC206" s="30"/>
      <c r="FD206" s="30"/>
      <c r="FE206" s="30"/>
      <c r="FF206" s="30"/>
      <c r="FG206" s="30"/>
      <c r="FH206" s="30"/>
      <c r="FI206" s="30"/>
    </row>
    <row r="207" spans="1:165" s="40" customFormat="1" ht="30" customHeight="1" x14ac:dyDescent="0.3">
      <c r="A207" s="72">
        <v>201</v>
      </c>
      <c r="B207" s="27" t="s">
        <v>397</v>
      </c>
      <c r="C207" s="72" t="s">
        <v>268</v>
      </c>
      <c r="D207" s="27" t="s">
        <v>112</v>
      </c>
      <c r="E207" s="27" t="s">
        <v>89</v>
      </c>
      <c r="F207" s="72" t="s">
        <v>251</v>
      </c>
      <c r="G207" s="84" t="s">
        <v>252</v>
      </c>
      <c r="H207" s="84" t="s">
        <v>252</v>
      </c>
      <c r="I207" s="50">
        <v>40000</v>
      </c>
      <c r="J207" s="49">
        <v>442.65</v>
      </c>
      <c r="K207" s="50">
        <v>25</v>
      </c>
      <c r="L207" s="49">
        <f t="shared" si="213"/>
        <v>1148</v>
      </c>
      <c r="M207" s="50">
        <f t="shared" si="230"/>
        <v>2839.9999999999995</v>
      </c>
      <c r="N207" s="50">
        <f t="shared" si="231"/>
        <v>440.00000000000006</v>
      </c>
      <c r="O207" s="49">
        <f t="shared" si="232"/>
        <v>1216</v>
      </c>
      <c r="P207" s="50">
        <f t="shared" si="233"/>
        <v>2836</v>
      </c>
      <c r="Q207" s="50">
        <f t="shared" si="234"/>
        <v>2364</v>
      </c>
      <c r="R207" s="50">
        <f t="shared" si="235"/>
        <v>2831.65</v>
      </c>
      <c r="S207" s="50">
        <f t="shared" si="236"/>
        <v>6116</v>
      </c>
      <c r="T207" s="50">
        <f t="shared" si="237"/>
        <v>37168.35</v>
      </c>
      <c r="U207" s="53" t="s">
        <v>339</v>
      </c>
      <c r="V207" s="29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30"/>
      <c r="CU207" s="30"/>
      <c r="CV207" s="30"/>
      <c r="CW207" s="30"/>
      <c r="CX207" s="30"/>
      <c r="CY207" s="30"/>
      <c r="CZ207" s="30"/>
      <c r="DA207" s="30"/>
      <c r="DB207" s="30"/>
      <c r="DC207" s="30"/>
      <c r="DD207" s="30"/>
      <c r="DE207" s="30"/>
      <c r="DF207" s="30"/>
      <c r="DG207" s="30"/>
      <c r="DH207" s="30"/>
      <c r="DI207" s="30"/>
      <c r="DJ207" s="30"/>
      <c r="DK207" s="30"/>
      <c r="DL207" s="30"/>
      <c r="DM207" s="30"/>
      <c r="DN207" s="30"/>
      <c r="DO207" s="30"/>
      <c r="DP207" s="30"/>
      <c r="DQ207" s="30"/>
      <c r="DR207" s="30"/>
      <c r="DS207" s="30"/>
      <c r="DT207" s="30"/>
      <c r="DU207" s="30"/>
      <c r="DV207" s="30"/>
      <c r="DW207" s="30"/>
      <c r="DX207" s="30"/>
      <c r="DY207" s="30"/>
      <c r="DZ207" s="30"/>
      <c r="EA207" s="30"/>
      <c r="EB207" s="30"/>
      <c r="EC207" s="30"/>
      <c r="ED207" s="30"/>
      <c r="EE207" s="30"/>
      <c r="EF207" s="30"/>
      <c r="EG207" s="30"/>
      <c r="EH207" s="30"/>
      <c r="EI207" s="30"/>
      <c r="EJ207" s="30"/>
      <c r="EK207" s="30"/>
      <c r="EL207" s="30"/>
      <c r="EM207" s="30"/>
      <c r="EN207" s="30"/>
      <c r="EO207" s="30"/>
      <c r="EP207" s="30"/>
      <c r="EQ207" s="30"/>
      <c r="ER207" s="30"/>
      <c r="ES207" s="30"/>
      <c r="ET207" s="30"/>
      <c r="EU207" s="30"/>
      <c r="EV207" s="30"/>
      <c r="EW207" s="30"/>
      <c r="EX207" s="30"/>
      <c r="EY207" s="30"/>
      <c r="EZ207" s="30"/>
      <c r="FA207" s="30"/>
      <c r="FB207" s="30"/>
      <c r="FC207" s="30"/>
      <c r="FD207" s="30"/>
      <c r="FE207" s="30"/>
      <c r="FF207" s="30"/>
      <c r="FG207" s="30"/>
      <c r="FH207" s="30"/>
      <c r="FI207" s="30"/>
    </row>
    <row r="208" spans="1:165" s="2" customFormat="1" ht="30" customHeight="1" x14ac:dyDescent="0.3">
      <c r="A208" s="72">
        <v>202</v>
      </c>
      <c r="B208" s="27" t="s">
        <v>114</v>
      </c>
      <c r="C208" s="72" t="s">
        <v>268</v>
      </c>
      <c r="D208" s="27" t="s">
        <v>113</v>
      </c>
      <c r="E208" s="27" t="s">
        <v>1</v>
      </c>
      <c r="F208" s="72" t="s">
        <v>251</v>
      </c>
      <c r="G208" s="84" t="s">
        <v>252</v>
      </c>
      <c r="H208" s="84" t="s">
        <v>252</v>
      </c>
      <c r="I208" s="50">
        <v>50000</v>
      </c>
      <c r="J208" s="49">
        <v>1854</v>
      </c>
      <c r="K208" s="50">
        <v>25</v>
      </c>
      <c r="L208" s="49">
        <f t="shared" si="213"/>
        <v>1435</v>
      </c>
      <c r="M208" s="50">
        <f t="shared" si="230"/>
        <v>3549.9999999999995</v>
      </c>
      <c r="N208" s="50">
        <f t="shared" si="231"/>
        <v>550</v>
      </c>
      <c r="O208" s="49">
        <f t="shared" si="232"/>
        <v>1520</v>
      </c>
      <c r="P208" s="50">
        <f t="shared" si="233"/>
        <v>3545.0000000000005</v>
      </c>
      <c r="Q208" s="50">
        <f t="shared" si="234"/>
        <v>2955</v>
      </c>
      <c r="R208" s="50">
        <f t="shared" si="235"/>
        <v>4834</v>
      </c>
      <c r="S208" s="50">
        <f t="shared" si="236"/>
        <v>7645</v>
      </c>
      <c r="T208" s="50">
        <f t="shared" si="237"/>
        <v>45166</v>
      </c>
      <c r="U208" s="53" t="s">
        <v>339</v>
      </c>
      <c r="V208" s="29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30"/>
      <c r="DG208" s="30"/>
      <c r="DH208" s="30"/>
      <c r="DI208" s="30"/>
      <c r="DJ208" s="30"/>
      <c r="DK208" s="30"/>
      <c r="DL208" s="30"/>
      <c r="DM208" s="30"/>
      <c r="DN208" s="30"/>
      <c r="DO208" s="30"/>
      <c r="DP208" s="30"/>
      <c r="DQ208" s="30"/>
      <c r="DR208" s="30"/>
      <c r="DS208" s="30"/>
      <c r="DT208" s="30"/>
      <c r="DU208" s="30"/>
      <c r="DV208" s="30"/>
      <c r="DW208" s="30"/>
      <c r="DX208" s="30"/>
      <c r="DY208" s="30"/>
      <c r="DZ208" s="30"/>
      <c r="EA208" s="30"/>
      <c r="EB208" s="30"/>
      <c r="EC208" s="30"/>
      <c r="ED208" s="30"/>
      <c r="EE208" s="30"/>
      <c r="EF208" s="30"/>
      <c r="EG208" s="30"/>
      <c r="EH208" s="30"/>
      <c r="EI208" s="30"/>
      <c r="EJ208" s="30"/>
      <c r="EK208" s="30"/>
      <c r="EL208" s="30"/>
      <c r="EM208" s="30"/>
      <c r="EN208" s="30"/>
      <c r="EO208" s="30"/>
      <c r="EP208" s="30"/>
      <c r="EQ208" s="30"/>
      <c r="ER208" s="30"/>
      <c r="ES208" s="30"/>
      <c r="ET208" s="30"/>
      <c r="EU208" s="30"/>
      <c r="EV208" s="30"/>
      <c r="EW208" s="30"/>
      <c r="EX208" s="30"/>
      <c r="EY208" s="30"/>
      <c r="EZ208" s="30"/>
      <c r="FA208" s="30"/>
      <c r="FB208" s="30"/>
      <c r="FC208" s="30"/>
      <c r="FD208" s="30"/>
      <c r="FE208" s="30"/>
      <c r="FF208" s="30"/>
      <c r="FG208" s="30"/>
      <c r="FH208" s="30"/>
      <c r="FI208" s="30"/>
    </row>
    <row r="209" spans="1:165" s="2" customFormat="1" ht="30" customHeight="1" x14ac:dyDescent="0.3">
      <c r="A209" s="72">
        <v>203</v>
      </c>
      <c r="B209" s="27" t="s">
        <v>164</v>
      </c>
      <c r="C209" s="72" t="s">
        <v>268</v>
      </c>
      <c r="D209" s="27" t="s">
        <v>113</v>
      </c>
      <c r="E209" s="27" t="s">
        <v>89</v>
      </c>
      <c r="F209" s="72" t="s">
        <v>251</v>
      </c>
      <c r="G209" s="84" t="s">
        <v>252</v>
      </c>
      <c r="H209" s="84" t="s">
        <v>252</v>
      </c>
      <c r="I209" s="50">
        <v>45000</v>
      </c>
      <c r="J209" s="49">
        <v>1148.33</v>
      </c>
      <c r="K209" s="50">
        <v>25</v>
      </c>
      <c r="L209" s="49">
        <f t="shared" si="213"/>
        <v>1291.5</v>
      </c>
      <c r="M209" s="50">
        <f t="shared" si="230"/>
        <v>3194.9999999999995</v>
      </c>
      <c r="N209" s="50">
        <f t="shared" si="231"/>
        <v>495.00000000000006</v>
      </c>
      <c r="O209" s="49">
        <f t="shared" si="232"/>
        <v>1368</v>
      </c>
      <c r="P209" s="50">
        <f t="shared" si="233"/>
        <v>3190.5</v>
      </c>
      <c r="Q209" s="50">
        <f t="shared" si="234"/>
        <v>2659.5</v>
      </c>
      <c r="R209" s="50">
        <f t="shared" si="235"/>
        <v>3832.83</v>
      </c>
      <c r="S209" s="50">
        <f t="shared" si="236"/>
        <v>6880.5</v>
      </c>
      <c r="T209" s="50">
        <f t="shared" si="237"/>
        <v>41167.17</v>
      </c>
      <c r="U209" s="53" t="s">
        <v>339</v>
      </c>
      <c r="V209" s="29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30"/>
      <c r="CU209" s="30"/>
      <c r="CV209" s="30"/>
      <c r="CW209" s="30"/>
      <c r="CX209" s="30"/>
      <c r="CY209" s="30"/>
      <c r="CZ209" s="30"/>
      <c r="DA209" s="30"/>
      <c r="DB209" s="30"/>
      <c r="DC209" s="30"/>
      <c r="DD209" s="30"/>
      <c r="DE209" s="30"/>
      <c r="DF209" s="30"/>
      <c r="DG209" s="30"/>
      <c r="DH209" s="30"/>
      <c r="DI209" s="30"/>
      <c r="DJ209" s="30"/>
      <c r="DK209" s="30"/>
      <c r="DL209" s="30"/>
      <c r="DM209" s="30"/>
      <c r="DN209" s="30"/>
      <c r="DO209" s="30"/>
      <c r="DP209" s="30"/>
      <c r="DQ209" s="30"/>
      <c r="DR209" s="30"/>
      <c r="DS209" s="30"/>
      <c r="DT209" s="30"/>
      <c r="DU209" s="30"/>
      <c r="DV209" s="30"/>
      <c r="DW209" s="30"/>
      <c r="DX209" s="30"/>
      <c r="DY209" s="30"/>
      <c r="DZ209" s="30"/>
      <c r="EA209" s="30"/>
      <c r="EB209" s="30"/>
      <c r="EC209" s="30"/>
      <c r="ED209" s="30"/>
      <c r="EE209" s="30"/>
      <c r="EF209" s="30"/>
      <c r="EG209" s="30"/>
      <c r="EH209" s="30"/>
      <c r="EI209" s="30"/>
      <c r="EJ209" s="30"/>
      <c r="EK209" s="30"/>
      <c r="EL209" s="30"/>
      <c r="EM209" s="30"/>
      <c r="EN209" s="30"/>
      <c r="EO209" s="30"/>
      <c r="EP209" s="30"/>
      <c r="EQ209" s="30"/>
      <c r="ER209" s="30"/>
      <c r="ES209" s="30"/>
      <c r="ET209" s="30"/>
      <c r="EU209" s="30"/>
      <c r="EV209" s="30"/>
      <c r="EW209" s="30"/>
      <c r="EX209" s="30"/>
      <c r="EY209" s="30"/>
      <c r="EZ209" s="30"/>
      <c r="FA209" s="30"/>
      <c r="FB209" s="30"/>
      <c r="FC209" s="30"/>
      <c r="FD209" s="30"/>
      <c r="FE209" s="30"/>
      <c r="FF209" s="30"/>
      <c r="FG209" s="30"/>
      <c r="FH209" s="30"/>
      <c r="FI209" s="30"/>
    </row>
    <row r="210" spans="1:165" s="2" customFormat="1" ht="30" customHeight="1" x14ac:dyDescent="0.3">
      <c r="A210" s="72">
        <v>204</v>
      </c>
      <c r="B210" s="27" t="s">
        <v>214</v>
      </c>
      <c r="C210" s="72" t="s">
        <v>268</v>
      </c>
      <c r="D210" s="28" t="s">
        <v>113</v>
      </c>
      <c r="E210" s="27" t="s">
        <v>86</v>
      </c>
      <c r="F210" s="72" t="s">
        <v>251</v>
      </c>
      <c r="G210" s="84" t="s">
        <v>252</v>
      </c>
      <c r="H210" s="84" t="s">
        <v>252</v>
      </c>
      <c r="I210" s="50">
        <v>42000</v>
      </c>
      <c r="J210" s="49">
        <v>724.92</v>
      </c>
      <c r="K210" s="50">
        <v>25</v>
      </c>
      <c r="L210" s="49">
        <f t="shared" si="213"/>
        <v>1205.4000000000001</v>
      </c>
      <c r="M210" s="50">
        <f t="shared" si="230"/>
        <v>2981.9999999999995</v>
      </c>
      <c r="N210" s="50">
        <f t="shared" si="231"/>
        <v>462.00000000000006</v>
      </c>
      <c r="O210" s="49">
        <f t="shared" si="232"/>
        <v>1276.8</v>
      </c>
      <c r="P210" s="50">
        <f t="shared" si="233"/>
        <v>2977.8</v>
      </c>
      <c r="Q210" s="50">
        <f t="shared" si="234"/>
        <v>2482.1999999999998</v>
      </c>
      <c r="R210" s="50">
        <f t="shared" si="235"/>
        <v>3232.12</v>
      </c>
      <c r="S210" s="50">
        <f t="shared" si="236"/>
        <v>6421.7999999999993</v>
      </c>
      <c r="T210" s="50">
        <f t="shared" si="237"/>
        <v>38767.879999999997</v>
      </c>
      <c r="U210" s="53" t="s">
        <v>339</v>
      </c>
      <c r="V210" s="29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30"/>
      <c r="CU210" s="30"/>
      <c r="CV210" s="30"/>
      <c r="CW210" s="30"/>
      <c r="CX210" s="30"/>
      <c r="CY210" s="30"/>
      <c r="CZ210" s="30"/>
      <c r="DA210" s="30"/>
      <c r="DB210" s="30"/>
      <c r="DC210" s="30"/>
      <c r="DD210" s="30"/>
      <c r="DE210" s="30"/>
      <c r="DF210" s="30"/>
      <c r="DG210" s="30"/>
      <c r="DH210" s="30"/>
      <c r="DI210" s="30"/>
      <c r="DJ210" s="30"/>
      <c r="DK210" s="30"/>
      <c r="DL210" s="30"/>
      <c r="DM210" s="30"/>
      <c r="DN210" s="30"/>
      <c r="DO210" s="30"/>
      <c r="DP210" s="30"/>
      <c r="DQ210" s="30"/>
      <c r="DR210" s="30"/>
      <c r="DS210" s="30"/>
      <c r="DT210" s="30"/>
      <c r="DU210" s="30"/>
      <c r="DV210" s="30"/>
      <c r="DW210" s="30"/>
      <c r="DX210" s="30"/>
      <c r="DY210" s="30"/>
      <c r="DZ210" s="30"/>
      <c r="EA210" s="30"/>
      <c r="EB210" s="30"/>
      <c r="EC210" s="30"/>
      <c r="ED210" s="30"/>
      <c r="EE210" s="30"/>
      <c r="EF210" s="30"/>
      <c r="EG210" s="30"/>
      <c r="EH210" s="30"/>
      <c r="EI210" s="30"/>
      <c r="EJ210" s="30"/>
      <c r="EK210" s="30"/>
      <c r="EL210" s="30"/>
      <c r="EM210" s="30"/>
      <c r="EN210" s="30"/>
      <c r="EO210" s="30"/>
      <c r="EP210" s="30"/>
      <c r="EQ210" s="30"/>
      <c r="ER210" s="30"/>
      <c r="ES210" s="30"/>
      <c r="ET210" s="30"/>
      <c r="EU210" s="30"/>
      <c r="EV210" s="30"/>
      <c r="EW210" s="30"/>
      <c r="EX210" s="30"/>
      <c r="EY210" s="30"/>
      <c r="EZ210" s="30"/>
      <c r="FA210" s="30"/>
      <c r="FB210" s="30"/>
      <c r="FC210" s="30"/>
      <c r="FD210" s="30"/>
      <c r="FE210" s="30"/>
      <c r="FF210" s="30"/>
      <c r="FG210" s="30"/>
      <c r="FH210" s="30"/>
      <c r="FI210" s="30"/>
    </row>
    <row r="211" spans="1:165" s="2" customFormat="1" ht="30" customHeight="1" x14ac:dyDescent="0.3">
      <c r="A211" s="72">
        <v>205</v>
      </c>
      <c r="B211" s="27" t="s">
        <v>216</v>
      </c>
      <c r="C211" s="72" t="s">
        <v>268</v>
      </c>
      <c r="D211" s="28" t="s">
        <v>215</v>
      </c>
      <c r="E211" s="27" t="s">
        <v>86</v>
      </c>
      <c r="F211" s="72" t="s">
        <v>251</v>
      </c>
      <c r="G211" s="84" t="s">
        <v>252</v>
      </c>
      <c r="H211" s="84" t="s">
        <v>252</v>
      </c>
      <c r="I211" s="50">
        <v>42000</v>
      </c>
      <c r="J211" s="49">
        <v>724.92</v>
      </c>
      <c r="K211" s="50">
        <v>25</v>
      </c>
      <c r="L211" s="49">
        <f t="shared" si="213"/>
        <v>1205.4000000000001</v>
      </c>
      <c r="M211" s="50">
        <f t="shared" si="230"/>
        <v>2981.9999999999995</v>
      </c>
      <c r="N211" s="50">
        <f t="shared" si="231"/>
        <v>462.00000000000006</v>
      </c>
      <c r="O211" s="49">
        <f t="shared" si="232"/>
        <v>1276.8</v>
      </c>
      <c r="P211" s="50">
        <f t="shared" si="233"/>
        <v>2977.8</v>
      </c>
      <c r="Q211" s="50">
        <f t="shared" si="234"/>
        <v>2482.1999999999998</v>
      </c>
      <c r="R211" s="50">
        <f t="shared" si="235"/>
        <v>3232.12</v>
      </c>
      <c r="S211" s="50">
        <f t="shared" si="236"/>
        <v>6421.7999999999993</v>
      </c>
      <c r="T211" s="50">
        <f t="shared" si="237"/>
        <v>38767.879999999997</v>
      </c>
      <c r="U211" s="53" t="s">
        <v>339</v>
      </c>
      <c r="V211" s="29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30"/>
      <c r="CU211" s="30"/>
      <c r="CV211" s="30"/>
      <c r="CW211" s="30"/>
      <c r="CX211" s="30"/>
      <c r="CY211" s="30"/>
      <c r="CZ211" s="30"/>
      <c r="DA211" s="30"/>
      <c r="DB211" s="30"/>
      <c r="DC211" s="30"/>
      <c r="DD211" s="30"/>
      <c r="DE211" s="30"/>
      <c r="DF211" s="30"/>
      <c r="DG211" s="30"/>
      <c r="DH211" s="30"/>
      <c r="DI211" s="30"/>
      <c r="DJ211" s="30"/>
      <c r="DK211" s="30"/>
      <c r="DL211" s="30"/>
      <c r="DM211" s="30"/>
      <c r="DN211" s="30"/>
      <c r="DO211" s="30"/>
      <c r="DP211" s="30"/>
      <c r="DQ211" s="30"/>
      <c r="DR211" s="30"/>
      <c r="DS211" s="30"/>
      <c r="DT211" s="30"/>
      <c r="DU211" s="30"/>
      <c r="DV211" s="30"/>
      <c r="DW211" s="30"/>
      <c r="DX211" s="30"/>
      <c r="DY211" s="30"/>
      <c r="DZ211" s="30"/>
      <c r="EA211" s="30"/>
      <c r="EB211" s="30"/>
      <c r="EC211" s="30"/>
      <c r="ED211" s="30"/>
      <c r="EE211" s="30"/>
      <c r="EF211" s="30"/>
      <c r="EG211" s="30"/>
      <c r="EH211" s="30"/>
      <c r="EI211" s="30"/>
      <c r="EJ211" s="30"/>
      <c r="EK211" s="30"/>
      <c r="EL211" s="30"/>
      <c r="EM211" s="30"/>
      <c r="EN211" s="30"/>
      <c r="EO211" s="30"/>
      <c r="EP211" s="30"/>
      <c r="EQ211" s="30"/>
      <c r="ER211" s="30"/>
      <c r="ES211" s="30"/>
      <c r="ET211" s="30"/>
      <c r="EU211" s="30"/>
      <c r="EV211" s="30"/>
      <c r="EW211" s="30"/>
      <c r="EX211" s="30"/>
      <c r="EY211" s="30"/>
      <c r="EZ211" s="30"/>
      <c r="FA211" s="30"/>
      <c r="FB211" s="30"/>
      <c r="FC211" s="30"/>
      <c r="FD211" s="30"/>
      <c r="FE211" s="30"/>
      <c r="FF211" s="30"/>
      <c r="FG211" s="30"/>
      <c r="FH211" s="30"/>
      <c r="FI211" s="30"/>
    </row>
    <row r="212" spans="1:165" s="2" customFormat="1" ht="30" customHeight="1" x14ac:dyDescent="0.3">
      <c r="A212" s="72">
        <v>206</v>
      </c>
      <c r="B212" s="27" t="s">
        <v>165</v>
      </c>
      <c r="C212" s="72" t="s">
        <v>268</v>
      </c>
      <c r="D212" s="27" t="s">
        <v>115</v>
      </c>
      <c r="E212" s="27" t="s">
        <v>89</v>
      </c>
      <c r="F212" s="72" t="s">
        <v>251</v>
      </c>
      <c r="G212" s="84" t="s">
        <v>252</v>
      </c>
      <c r="H212" s="84" t="s">
        <v>252</v>
      </c>
      <c r="I212" s="50">
        <v>45000</v>
      </c>
      <c r="J212" s="49">
        <v>1148.33</v>
      </c>
      <c r="K212" s="50">
        <v>25</v>
      </c>
      <c r="L212" s="49">
        <f t="shared" si="213"/>
        <v>1291.5</v>
      </c>
      <c r="M212" s="50">
        <f t="shared" si="230"/>
        <v>3194.9999999999995</v>
      </c>
      <c r="N212" s="50">
        <f t="shared" si="231"/>
        <v>495.00000000000006</v>
      </c>
      <c r="O212" s="49">
        <f t="shared" si="232"/>
        <v>1368</v>
      </c>
      <c r="P212" s="50">
        <f t="shared" si="233"/>
        <v>3190.5</v>
      </c>
      <c r="Q212" s="50">
        <f t="shared" si="234"/>
        <v>2659.5</v>
      </c>
      <c r="R212" s="50">
        <f t="shared" si="235"/>
        <v>3832.83</v>
      </c>
      <c r="S212" s="50">
        <f t="shared" si="236"/>
        <v>6880.5</v>
      </c>
      <c r="T212" s="50">
        <f t="shared" si="237"/>
        <v>41167.17</v>
      </c>
      <c r="U212" s="53" t="s">
        <v>339</v>
      </c>
      <c r="V212" s="29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30"/>
      <c r="DG212" s="30"/>
      <c r="DH212" s="30"/>
      <c r="DI212" s="30"/>
      <c r="DJ212" s="30"/>
      <c r="DK212" s="30"/>
      <c r="DL212" s="30"/>
      <c r="DM212" s="30"/>
      <c r="DN212" s="30"/>
      <c r="DO212" s="30"/>
      <c r="DP212" s="30"/>
      <c r="DQ212" s="30"/>
      <c r="DR212" s="30"/>
      <c r="DS212" s="30"/>
      <c r="DT212" s="30"/>
      <c r="DU212" s="30"/>
      <c r="DV212" s="30"/>
      <c r="DW212" s="30"/>
      <c r="DX212" s="30"/>
      <c r="DY212" s="30"/>
      <c r="DZ212" s="30"/>
      <c r="EA212" s="30"/>
      <c r="EB212" s="30"/>
      <c r="EC212" s="30"/>
      <c r="ED212" s="30"/>
      <c r="EE212" s="30"/>
      <c r="EF212" s="30"/>
      <c r="EG212" s="30"/>
      <c r="EH212" s="30"/>
      <c r="EI212" s="30"/>
      <c r="EJ212" s="30"/>
      <c r="EK212" s="30"/>
      <c r="EL212" s="30"/>
      <c r="EM212" s="30"/>
      <c r="EN212" s="30"/>
      <c r="EO212" s="30"/>
      <c r="EP212" s="30"/>
      <c r="EQ212" s="30"/>
      <c r="ER212" s="30"/>
      <c r="ES212" s="30"/>
      <c r="ET212" s="30"/>
      <c r="EU212" s="30"/>
      <c r="EV212" s="30"/>
      <c r="EW212" s="30"/>
      <c r="EX212" s="30"/>
      <c r="EY212" s="30"/>
      <c r="EZ212" s="30"/>
      <c r="FA212" s="30"/>
      <c r="FB212" s="30"/>
      <c r="FC212" s="30"/>
      <c r="FD212" s="30"/>
      <c r="FE212" s="30"/>
      <c r="FF212" s="30"/>
      <c r="FG212" s="30"/>
      <c r="FH212" s="30"/>
      <c r="FI212" s="30"/>
    </row>
    <row r="213" spans="1:165" s="2" customFormat="1" ht="30" customHeight="1" x14ac:dyDescent="0.3">
      <c r="A213" s="72">
        <v>207</v>
      </c>
      <c r="B213" s="27" t="s">
        <v>116</v>
      </c>
      <c r="C213" s="72" t="s">
        <v>269</v>
      </c>
      <c r="D213" s="27" t="s">
        <v>115</v>
      </c>
      <c r="E213" s="27" t="s">
        <v>15</v>
      </c>
      <c r="F213" s="72" t="s">
        <v>251</v>
      </c>
      <c r="G213" s="84" t="s">
        <v>252</v>
      </c>
      <c r="H213" s="84" t="s">
        <v>252</v>
      </c>
      <c r="I213" s="50">
        <v>50000</v>
      </c>
      <c r="J213" s="49">
        <v>1854</v>
      </c>
      <c r="K213" s="50">
        <v>25</v>
      </c>
      <c r="L213" s="49">
        <f t="shared" si="213"/>
        <v>1435</v>
      </c>
      <c r="M213" s="50">
        <f t="shared" si="230"/>
        <v>3549.9999999999995</v>
      </c>
      <c r="N213" s="50">
        <f t="shared" si="231"/>
        <v>550</v>
      </c>
      <c r="O213" s="49">
        <f t="shared" si="232"/>
        <v>1520</v>
      </c>
      <c r="P213" s="50">
        <f t="shared" si="233"/>
        <v>3545.0000000000005</v>
      </c>
      <c r="Q213" s="50">
        <f t="shared" si="234"/>
        <v>2955</v>
      </c>
      <c r="R213" s="50">
        <f t="shared" si="235"/>
        <v>4834</v>
      </c>
      <c r="S213" s="50">
        <f t="shared" si="236"/>
        <v>7645</v>
      </c>
      <c r="T213" s="50">
        <f t="shared" si="237"/>
        <v>45166</v>
      </c>
      <c r="U213" s="53" t="s">
        <v>339</v>
      </c>
      <c r="V213" s="29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30"/>
      <c r="CU213" s="30"/>
      <c r="CV213" s="30"/>
      <c r="CW213" s="30"/>
      <c r="CX213" s="30"/>
      <c r="CY213" s="30"/>
      <c r="CZ213" s="30"/>
      <c r="DA213" s="30"/>
      <c r="DB213" s="30"/>
      <c r="DC213" s="30"/>
      <c r="DD213" s="30"/>
      <c r="DE213" s="30"/>
      <c r="DF213" s="30"/>
      <c r="DG213" s="30"/>
      <c r="DH213" s="30"/>
      <c r="DI213" s="30"/>
      <c r="DJ213" s="30"/>
      <c r="DK213" s="30"/>
      <c r="DL213" s="30"/>
      <c r="DM213" s="30"/>
      <c r="DN213" s="30"/>
      <c r="DO213" s="30"/>
      <c r="DP213" s="30"/>
      <c r="DQ213" s="30"/>
      <c r="DR213" s="30"/>
      <c r="DS213" s="30"/>
      <c r="DT213" s="30"/>
      <c r="DU213" s="30"/>
      <c r="DV213" s="30"/>
      <c r="DW213" s="30"/>
      <c r="DX213" s="30"/>
      <c r="DY213" s="30"/>
      <c r="DZ213" s="30"/>
      <c r="EA213" s="30"/>
      <c r="EB213" s="30"/>
      <c r="EC213" s="30"/>
      <c r="ED213" s="30"/>
      <c r="EE213" s="30"/>
      <c r="EF213" s="30"/>
      <c r="EG213" s="30"/>
      <c r="EH213" s="30"/>
      <c r="EI213" s="30"/>
      <c r="EJ213" s="30"/>
      <c r="EK213" s="30"/>
      <c r="EL213" s="30"/>
      <c r="EM213" s="30"/>
      <c r="EN213" s="30"/>
      <c r="EO213" s="30"/>
      <c r="EP213" s="30"/>
      <c r="EQ213" s="30"/>
      <c r="ER213" s="30"/>
      <c r="ES213" s="30"/>
      <c r="ET213" s="30"/>
      <c r="EU213" s="30"/>
      <c r="EV213" s="30"/>
      <c r="EW213" s="30"/>
      <c r="EX213" s="30"/>
      <c r="EY213" s="30"/>
      <c r="EZ213" s="30"/>
      <c r="FA213" s="30"/>
      <c r="FB213" s="30"/>
      <c r="FC213" s="30"/>
      <c r="FD213" s="30"/>
      <c r="FE213" s="30"/>
      <c r="FF213" s="30"/>
      <c r="FG213" s="30"/>
      <c r="FH213" s="30"/>
      <c r="FI213" s="30"/>
    </row>
    <row r="214" spans="1:165" s="2" customFormat="1" ht="30" customHeight="1" x14ac:dyDescent="0.3">
      <c r="A214" s="72">
        <v>208</v>
      </c>
      <c r="B214" s="27" t="s">
        <v>166</v>
      </c>
      <c r="C214" s="72" t="s">
        <v>268</v>
      </c>
      <c r="D214" s="27" t="s">
        <v>115</v>
      </c>
      <c r="E214" s="27" t="s">
        <v>86</v>
      </c>
      <c r="F214" s="72" t="s">
        <v>251</v>
      </c>
      <c r="G214" s="84" t="s">
        <v>252</v>
      </c>
      <c r="H214" s="84" t="s">
        <v>252</v>
      </c>
      <c r="I214" s="50">
        <v>27000</v>
      </c>
      <c r="J214" s="49">
        <v>0</v>
      </c>
      <c r="K214" s="50">
        <v>25</v>
      </c>
      <c r="L214" s="49">
        <f t="shared" si="213"/>
        <v>774.9</v>
      </c>
      <c r="M214" s="50">
        <f t="shared" si="230"/>
        <v>1916.9999999999998</v>
      </c>
      <c r="N214" s="50">
        <f t="shared" si="231"/>
        <v>297.00000000000006</v>
      </c>
      <c r="O214" s="49">
        <f t="shared" si="232"/>
        <v>820.8</v>
      </c>
      <c r="P214" s="50">
        <f t="shared" si="233"/>
        <v>1914.3000000000002</v>
      </c>
      <c r="Q214" s="50">
        <f t="shared" si="234"/>
        <v>1595.6999999999998</v>
      </c>
      <c r="R214" s="50">
        <f t="shared" si="235"/>
        <v>1620.6999999999998</v>
      </c>
      <c r="S214" s="50">
        <f t="shared" si="236"/>
        <v>4128.3</v>
      </c>
      <c r="T214" s="50">
        <f t="shared" si="237"/>
        <v>25379.3</v>
      </c>
      <c r="U214" s="53" t="s">
        <v>339</v>
      </c>
      <c r="V214" s="29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30"/>
      <c r="CU214" s="30"/>
      <c r="CV214" s="30"/>
      <c r="CW214" s="30"/>
      <c r="CX214" s="30"/>
      <c r="CY214" s="30"/>
      <c r="CZ214" s="30"/>
      <c r="DA214" s="30"/>
      <c r="DB214" s="30"/>
      <c r="DC214" s="30"/>
      <c r="DD214" s="30"/>
      <c r="DE214" s="30"/>
      <c r="DF214" s="30"/>
      <c r="DG214" s="30"/>
      <c r="DH214" s="30"/>
      <c r="DI214" s="30"/>
      <c r="DJ214" s="30"/>
      <c r="DK214" s="30"/>
      <c r="DL214" s="30"/>
      <c r="DM214" s="30"/>
      <c r="DN214" s="30"/>
      <c r="DO214" s="30"/>
      <c r="DP214" s="30"/>
      <c r="DQ214" s="30"/>
      <c r="DR214" s="30"/>
      <c r="DS214" s="30"/>
      <c r="DT214" s="30"/>
      <c r="DU214" s="30"/>
      <c r="DV214" s="30"/>
      <c r="DW214" s="30"/>
      <c r="DX214" s="30"/>
      <c r="DY214" s="30"/>
      <c r="DZ214" s="30"/>
      <c r="EA214" s="30"/>
      <c r="EB214" s="30"/>
      <c r="EC214" s="30"/>
      <c r="ED214" s="30"/>
      <c r="EE214" s="30"/>
      <c r="EF214" s="30"/>
      <c r="EG214" s="30"/>
      <c r="EH214" s="30"/>
      <c r="EI214" s="30"/>
      <c r="EJ214" s="30"/>
      <c r="EK214" s="30"/>
      <c r="EL214" s="30"/>
      <c r="EM214" s="30"/>
      <c r="EN214" s="30"/>
      <c r="EO214" s="30"/>
      <c r="EP214" s="30"/>
      <c r="EQ214" s="30"/>
      <c r="ER214" s="30"/>
      <c r="ES214" s="30"/>
      <c r="ET214" s="30"/>
      <c r="EU214" s="30"/>
      <c r="EV214" s="30"/>
      <c r="EW214" s="30"/>
      <c r="EX214" s="30"/>
      <c r="EY214" s="30"/>
      <c r="EZ214" s="30"/>
      <c r="FA214" s="30"/>
      <c r="FB214" s="30"/>
      <c r="FC214" s="30"/>
      <c r="FD214" s="30"/>
      <c r="FE214" s="30"/>
      <c r="FF214" s="30"/>
      <c r="FG214" s="30"/>
      <c r="FH214" s="30"/>
      <c r="FI214" s="30"/>
    </row>
    <row r="215" spans="1:165" s="2" customFormat="1" ht="30" customHeight="1" x14ac:dyDescent="0.3">
      <c r="A215" s="72">
        <v>209</v>
      </c>
      <c r="B215" s="27" t="s">
        <v>217</v>
      </c>
      <c r="C215" s="72" t="s">
        <v>268</v>
      </c>
      <c r="D215" s="27" t="s">
        <v>115</v>
      </c>
      <c r="E215" s="27" t="s">
        <v>15</v>
      </c>
      <c r="F215" s="72" t="s">
        <v>251</v>
      </c>
      <c r="G215" s="84" t="s">
        <v>252</v>
      </c>
      <c r="H215" s="84" t="s">
        <v>252</v>
      </c>
      <c r="I215" s="50">
        <v>50000</v>
      </c>
      <c r="J215" s="49">
        <v>1854</v>
      </c>
      <c r="K215" s="50">
        <v>25</v>
      </c>
      <c r="L215" s="49">
        <f t="shared" si="213"/>
        <v>1435</v>
      </c>
      <c r="M215" s="50">
        <f t="shared" si="230"/>
        <v>3549.9999999999995</v>
      </c>
      <c r="N215" s="50">
        <f t="shared" si="231"/>
        <v>550</v>
      </c>
      <c r="O215" s="49">
        <f t="shared" si="232"/>
        <v>1520</v>
      </c>
      <c r="P215" s="50">
        <f t="shared" si="233"/>
        <v>3545.0000000000005</v>
      </c>
      <c r="Q215" s="50">
        <f t="shared" si="234"/>
        <v>2955</v>
      </c>
      <c r="R215" s="50">
        <f t="shared" si="235"/>
        <v>4834</v>
      </c>
      <c r="S215" s="50">
        <f t="shared" si="236"/>
        <v>7645</v>
      </c>
      <c r="T215" s="50">
        <f t="shared" si="237"/>
        <v>45166</v>
      </c>
      <c r="U215" s="53" t="s">
        <v>339</v>
      </c>
      <c r="V215" s="29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30"/>
      <c r="DG215" s="30"/>
      <c r="DH215" s="30"/>
      <c r="DI215" s="30"/>
      <c r="DJ215" s="30"/>
      <c r="DK215" s="30"/>
      <c r="DL215" s="30"/>
      <c r="DM215" s="30"/>
      <c r="DN215" s="30"/>
      <c r="DO215" s="30"/>
      <c r="DP215" s="30"/>
      <c r="DQ215" s="30"/>
      <c r="DR215" s="30"/>
      <c r="DS215" s="30"/>
      <c r="DT215" s="30"/>
      <c r="DU215" s="30"/>
      <c r="DV215" s="30"/>
      <c r="DW215" s="30"/>
      <c r="DX215" s="30"/>
      <c r="DY215" s="30"/>
      <c r="DZ215" s="30"/>
      <c r="EA215" s="30"/>
      <c r="EB215" s="30"/>
      <c r="EC215" s="30"/>
      <c r="ED215" s="30"/>
      <c r="EE215" s="30"/>
      <c r="EF215" s="30"/>
      <c r="EG215" s="30"/>
      <c r="EH215" s="30"/>
      <c r="EI215" s="30"/>
      <c r="EJ215" s="30"/>
      <c r="EK215" s="30"/>
      <c r="EL215" s="30"/>
      <c r="EM215" s="30"/>
      <c r="EN215" s="30"/>
      <c r="EO215" s="30"/>
      <c r="EP215" s="30"/>
      <c r="EQ215" s="30"/>
      <c r="ER215" s="30"/>
      <c r="ES215" s="30"/>
      <c r="ET215" s="30"/>
      <c r="EU215" s="30"/>
      <c r="EV215" s="30"/>
      <c r="EW215" s="30"/>
      <c r="EX215" s="30"/>
      <c r="EY215" s="30"/>
      <c r="EZ215" s="30"/>
      <c r="FA215" s="30"/>
      <c r="FB215" s="30"/>
      <c r="FC215" s="30"/>
      <c r="FD215" s="30"/>
      <c r="FE215" s="30"/>
      <c r="FF215" s="30"/>
      <c r="FG215" s="30"/>
      <c r="FH215" s="30"/>
      <c r="FI215" s="30"/>
    </row>
    <row r="216" spans="1:165" s="2" customFormat="1" ht="30" customHeight="1" x14ac:dyDescent="0.3">
      <c r="A216" s="72">
        <v>210</v>
      </c>
      <c r="B216" s="27" t="s">
        <v>249</v>
      </c>
      <c r="C216" s="72" t="s">
        <v>268</v>
      </c>
      <c r="D216" s="27" t="s">
        <v>115</v>
      </c>
      <c r="E216" s="27" t="s">
        <v>1</v>
      </c>
      <c r="F216" s="72" t="s">
        <v>251</v>
      </c>
      <c r="G216" s="84" t="s">
        <v>252</v>
      </c>
      <c r="H216" s="84" t="s">
        <v>252</v>
      </c>
      <c r="I216" s="50">
        <v>50000</v>
      </c>
      <c r="J216" s="49">
        <v>1596.68</v>
      </c>
      <c r="K216" s="50">
        <v>25</v>
      </c>
      <c r="L216" s="49">
        <f t="shared" si="213"/>
        <v>1435</v>
      </c>
      <c r="M216" s="50">
        <f t="shared" si="230"/>
        <v>3549.9999999999995</v>
      </c>
      <c r="N216" s="50">
        <f t="shared" si="231"/>
        <v>550</v>
      </c>
      <c r="O216" s="49">
        <f t="shared" si="232"/>
        <v>1520</v>
      </c>
      <c r="P216" s="50">
        <f t="shared" si="233"/>
        <v>3545.0000000000005</v>
      </c>
      <c r="Q216" s="50">
        <f t="shared" si="234"/>
        <v>2955</v>
      </c>
      <c r="R216" s="50">
        <f t="shared" si="235"/>
        <v>4576.68</v>
      </c>
      <c r="S216" s="50">
        <f t="shared" si="236"/>
        <v>7645</v>
      </c>
      <c r="T216" s="50">
        <f t="shared" si="237"/>
        <v>45423.32</v>
      </c>
      <c r="U216" s="53" t="s">
        <v>339</v>
      </c>
      <c r="V216" s="29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30"/>
      <c r="DA216" s="30"/>
      <c r="DB216" s="30"/>
      <c r="DC216" s="30"/>
      <c r="DD216" s="30"/>
      <c r="DE216" s="30"/>
      <c r="DF216" s="30"/>
      <c r="DG216" s="30"/>
      <c r="DH216" s="30"/>
      <c r="DI216" s="30"/>
      <c r="DJ216" s="30"/>
      <c r="DK216" s="30"/>
      <c r="DL216" s="30"/>
      <c r="DM216" s="30"/>
      <c r="DN216" s="30"/>
      <c r="DO216" s="30"/>
      <c r="DP216" s="30"/>
      <c r="DQ216" s="30"/>
      <c r="DR216" s="30"/>
      <c r="DS216" s="30"/>
      <c r="DT216" s="30"/>
      <c r="DU216" s="30"/>
      <c r="DV216" s="30"/>
      <c r="DW216" s="30"/>
      <c r="DX216" s="30"/>
      <c r="DY216" s="30"/>
      <c r="DZ216" s="30"/>
      <c r="EA216" s="30"/>
      <c r="EB216" s="30"/>
      <c r="EC216" s="30"/>
      <c r="ED216" s="30"/>
      <c r="EE216" s="30"/>
      <c r="EF216" s="30"/>
      <c r="EG216" s="30"/>
      <c r="EH216" s="30"/>
      <c r="EI216" s="30"/>
      <c r="EJ216" s="30"/>
      <c r="EK216" s="30"/>
      <c r="EL216" s="30"/>
      <c r="EM216" s="30"/>
      <c r="EN216" s="30"/>
      <c r="EO216" s="30"/>
      <c r="EP216" s="30"/>
      <c r="EQ216" s="30"/>
      <c r="ER216" s="30"/>
      <c r="ES216" s="30"/>
      <c r="ET216" s="30"/>
      <c r="EU216" s="30"/>
      <c r="EV216" s="30"/>
      <c r="EW216" s="30"/>
      <c r="EX216" s="30"/>
      <c r="EY216" s="30"/>
      <c r="EZ216" s="30"/>
      <c r="FA216" s="30"/>
      <c r="FB216" s="30"/>
      <c r="FC216" s="30"/>
      <c r="FD216" s="30"/>
      <c r="FE216" s="30"/>
      <c r="FF216" s="30"/>
      <c r="FG216" s="30"/>
      <c r="FH216" s="30"/>
      <c r="FI216" s="30"/>
    </row>
    <row r="217" spans="1:165" s="2" customFormat="1" ht="30" customHeight="1" x14ac:dyDescent="0.3">
      <c r="A217" s="72">
        <v>211</v>
      </c>
      <c r="B217" s="27" t="s">
        <v>119</v>
      </c>
      <c r="C217" s="72" t="s">
        <v>269</v>
      </c>
      <c r="D217" s="27" t="s">
        <v>117</v>
      </c>
      <c r="E217" s="27" t="s">
        <v>89</v>
      </c>
      <c r="F217" s="72" t="s">
        <v>251</v>
      </c>
      <c r="G217" s="84" t="s">
        <v>252</v>
      </c>
      <c r="H217" s="84" t="s">
        <v>252</v>
      </c>
      <c r="I217" s="50">
        <v>45000</v>
      </c>
      <c r="J217" s="49">
        <v>891.01</v>
      </c>
      <c r="K217" s="50">
        <v>25</v>
      </c>
      <c r="L217" s="49">
        <f t="shared" si="213"/>
        <v>1291.5</v>
      </c>
      <c r="M217" s="50">
        <f t="shared" si="230"/>
        <v>3194.9999999999995</v>
      </c>
      <c r="N217" s="50">
        <f t="shared" si="231"/>
        <v>495.00000000000006</v>
      </c>
      <c r="O217" s="49">
        <f t="shared" si="232"/>
        <v>1368</v>
      </c>
      <c r="P217" s="50">
        <f t="shared" si="233"/>
        <v>3190.5</v>
      </c>
      <c r="Q217" s="50">
        <f t="shared" si="234"/>
        <v>2659.5</v>
      </c>
      <c r="R217" s="50">
        <f t="shared" si="235"/>
        <v>3575.51</v>
      </c>
      <c r="S217" s="50">
        <f t="shared" si="236"/>
        <v>6880.5</v>
      </c>
      <c r="T217" s="50">
        <f t="shared" si="237"/>
        <v>41424.49</v>
      </c>
      <c r="U217" s="53" t="s">
        <v>339</v>
      </c>
      <c r="V217" s="29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/>
      <c r="CZ217" s="30"/>
      <c r="DA217" s="30"/>
      <c r="DB217" s="30"/>
      <c r="DC217" s="30"/>
      <c r="DD217" s="30"/>
      <c r="DE217" s="30"/>
      <c r="DF217" s="30"/>
      <c r="DG217" s="30"/>
      <c r="DH217" s="30"/>
      <c r="DI217" s="30"/>
      <c r="DJ217" s="30"/>
      <c r="DK217" s="30"/>
      <c r="DL217" s="30"/>
      <c r="DM217" s="30"/>
      <c r="DN217" s="30"/>
      <c r="DO217" s="30"/>
      <c r="DP217" s="30"/>
      <c r="DQ217" s="30"/>
      <c r="DR217" s="30"/>
      <c r="DS217" s="30"/>
      <c r="DT217" s="30"/>
      <c r="DU217" s="30"/>
      <c r="DV217" s="30"/>
      <c r="DW217" s="30"/>
      <c r="DX217" s="30"/>
      <c r="DY217" s="30"/>
      <c r="DZ217" s="30"/>
      <c r="EA217" s="30"/>
      <c r="EB217" s="30"/>
      <c r="EC217" s="30"/>
      <c r="ED217" s="30"/>
      <c r="EE217" s="30"/>
      <c r="EF217" s="30"/>
      <c r="EG217" s="30"/>
      <c r="EH217" s="30"/>
      <c r="EI217" s="30"/>
      <c r="EJ217" s="30"/>
      <c r="EK217" s="30"/>
      <c r="EL217" s="30"/>
      <c r="EM217" s="30"/>
      <c r="EN217" s="30"/>
      <c r="EO217" s="30"/>
      <c r="EP217" s="30"/>
      <c r="EQ217" s="30"/>
      <c r="ER217" s="30"/>
      <c r="ES217" s="30"/>
      <c r="ET217" s="30"/>
      <c r="EU217" s="30"/>
      <c r="EV217" s="30"/>
      <c r="EW217" s="30"/>
      <c r="EX217" s="30"/>
      <c r="EY217" s="30"/>
      <c r="EZ217" s="30"/>
      <c r="FA217" s="30"/>
      <c r="FB217" s="30"/>
      <c r="FC217" s="30"/>
      <c r="FD217" s="30"/>
      <c r="FE217" s="30"/>
      <c r="FF217" s="30"/>
      <c r="FG217" s="30"/>
      <c r="FH217" s="30"/>
      <c r="FI217" s="30"/>
    </row>
    <row r="218" spans="1:165" s="2" customFormat="1" ht="30" customHeight="1" x14ac:dyDescent="0.3">
      <c r="A218" s="72">
        <v>212</v>
      </c>
      <c r="B218" s="27" t="s">
        <v>120</v>
      </c>
      <c r="C218" s="72" t="s">
        <v>269</v>
      </c>
      <c r="D218" s="27" t="s">
        <v>117</v>
      </c>
      <c r="E218" s="27" t="s">
        <v>34</v>
      </c>
      <c r="F218" s="72" t="s">
        <v>251</v>
      </c>
      <c r="G218" s="84" t="s">
        <v>252</v>
      </c>
      <c r="H218" s="84" t="s">
        <v>252</v>
      </c>
      <c r="I218" s="50">
        <v>41000</v>
      </c>
      <c r="J218" s="49">
        <v>583.79</v>
      </c>
      <c r="K218" s="50">
        <v>25</v>
      </c>
      <c r="L218" s="49">
        <f t="shared" si="213"/>
        <v>1176.7</v>
      </c>
      <c r="M218" s="50">
        <f t="shared" si="230"/>
        <v>2910.9999999999995</v>
      </c>
      <c r="N218" s="50">
        <f t="shared" si="231"/>
        <v>451.00000000000006</v>
      </c>
      <c r="O218" s="49">
        <f t="shared" si="232"/>
        <v>1246.4000000000001</v>
      </c>
      <c r="P218" s="50">
        <f t="shared" si="233"/>
        <v>2906.9</v>
      </c>
      <c r="Q218" s="50">
        <f t="shared" si="234"/>
        <v>2423.1000000000004</v>
      </c>
      <c r="R218" s="50">
        <f t="shared" si="235"/>
        <v>3031.8900000000003</v>
      </c>
      <c r="S218" s="50">
        <f t="shared" si="236"/>
        <v>6268.9</v>
      </c>
      <c r="T218" s="50">
        <f t="shared" si="237"/>
        <v>37968.11</v>
      </c>
      <c r="U218" s="53" t="s">
        <v>339</v>
      </c>
      <c r="V218" s="29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30"/>
      <c r="DG218" s="30"/>
      <c r="DH218" s="30"/>
      <c r="DI218" s="30"/>
      <c r="DJ218" s="30"/>
      <c r="DK218" s="30"/>
      <c r="DL218" s="30"/>
      <c r="DM218" s="30"/>
      <c r="DN218" s="30"/>
      <c r="DO218" s="30"/>
      <c r="DP218" s="30"/>
      <c r="DQ218" s="30"/>
      <c r="DR218" s="30"/>
      <c r="DS218" s="30"/>
      <c r="DT218" s="30"/>
      <c r="DU218" s="30"/>
      <c r="DV218" s="30"/>
      <c r="DW218" s="30"/>
      <c r="DX218" s="30"/>
      <c r="DY218" s="30"/>
      <c r="DZ218" s="30"/>
      <c r="EA218" s="30"/>
      <c r="EB218" s="30"/>
      <c r="EC218" s="30"/>
      <c r="ED218" s="30"/>
      <c r="EE218" s="30"/>
      <c r="EF218" s="30"/>
      <c r="EG218" s="30"/>
      <c r="EH218" s="30"/>
      <c r="EI218" s="30"/>
      <c r="EJ218" s="30"/>
      <c r="EK218" s="30"/>
      <c r="EL218" s="30"/>
      <c r="EM218" s="30"/>
      <c r="EN218" s="30"/>
      <c r="EO218" s="30"/>
      <c r="EP218" s="30"/>
      <c r="EQ218" s="30"/>
      <c r="ER218" s="30"/>
      <c r="ES218" s="30"/>
      <c r="ET218" s="30"/>
      <c r="EU218" s="30"/>
      <c r="EV218" s="30"/>
      <c r="EW218" s="30"/>
      <c r="EX218" s="30"/>
      <c r="EY218" s="30"/>
      <c r="EZ218" s="30"/>
      <c r="FA218" s="30"/>
      <c r="FB218" s="30"/>
      <c r="FC218" s="30"/>
      <c r="FD218" s="30"/>
      <c r="FE218" s="30"/>
      <c r="FF218" s="30"/>
      <c r="FG218" s="30"/>
      <c r="FH218" s="30"/>
      <c r="FI218" s="30"/>
    </row>
    <row r="219" spans="1:165" s="2" customFormat="1" ht="30" customHeight="1" x14ac:dyDescent="0.3">
      <c r="A219" s="72">
        <v>213</v>
      </c>
      <c r="B219" s="27" t="s">
        <v>121</v>
      </c>
      <c r="C219" s="72" t="s">
        <v>268</v>
      </c>
      <c r="D219" s="27" t="s">
        <v>117</v>
      </c>
      <c r="E219" s="27" t="s">
        <v>89</v>
      </c>
      <c r="F219" s="72" t="s">
        <v>251</v>
      </c>
      <c r="G219" s="84" t="s">
        <v>252</v>
      </c>
      <c r="H219" s="84" t="s">
        <v>252</v>
      </c>
      <c r="I219" s="50">
        <v>45000</v>
      </c>
      <c r="J219" s="49">
        <v>1148.33</v>
      </c>
      <c r="K219" s="50">
        <v>25</v>
      </c>
      <c r="L219" s="49">
        <f t="shared" si="213"/>
        <v>1291.5</v>
      </c>
      <c r="M219" s="50">
        <f t="shared" si="230"/>
        <v>3194.9999999999995</v>
      </c>
      <c r="N219" s="50">
        <f t="shared" si="231"/>
        <v>495.00000000000006</v>
      </c>
      <c r="O219" s="49">
        <f t="shared" si="232"/>
        <v>1368</v>
      </c>
      <c r="P219" s="50">
        <f t="shared" si="233"/>
        <v>3190.5</v>
      </c>
      <c r="Q219" s="50">
        <f t="shared" si="234"/>
        <v>2659.5</v>
      </c>
      <c r="R219" s="50">
        <f t="shared" si="235"/>
        <v>3832.83</v>
      </c>
      <c r="S219" s="50">
        <f t="shared" si="236"/>
        <v>6880.5</v>
      </c>
      <c r="T219" s="50">
        <f t="shared" si="237"/>
        <v>41167.17</v>
      </c>
      <c r="U219" s="53" t="s">
        <v>339</v>
      </c>
      <c r="V219" s="29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30"/>
      <c r="CU219" s="30"/>
      <c r="CV219" s="30"/>
      <c r="CW219" s="30"/>
      <c r="CX219" s="30"/>
      <c r="CY219" s="30"/>
      <c r="CZ219" s="30"/>
      <c r="DA219" s="30"/>
      <c r="DB219" s="30"/>
      <c r="DC219" s="30"/>
      <c r="DD219" s="30"/>
      <c r="DE219" s="30"/>
      <c r="DF219" s="30"/>
      <c r="DG219" s="30"/>
      <c r="DH219" s="30"/>
      <c r="DI219" s="30"/>
      <c r="DJ219" s="30"/>
      <c r="DK219" s="30"/>
      <c r="DL219" s="30"/>
      <c r="DM219" s="30"/>
      <c r="DN219" s="30"/>
      <c r="DO219" s="30"/>
      <c r="DP219" s="30"/>
      <c r="DQ219" s="30"/>
      <c r="DR219" s="30"/>
      <c r="DS219" s="30"/>
      <c r="DT219" s="30"/>
      <c r="DU219" s="30"/>
      <c r="DV219" s="30"/>
      <c r="DW219" s="30"/>
      <c r="DX219" s="30"/>
      <c r="DY219" s="30"/>
      <c r="DZ219" s="30"/>
      <c r="EA219" s="30"/>
      <c r="EB219" s="30"/>
      <c r="EC219" s="30"/>
      <c r="ED219" s="30"/>
      <c r="EE219" s="30"/>
      <c r="EF219" s="30"/>
      <c r="EG219" s="30"/>
      <c r="EH219" s="30"/>
      <c r="EI219" s="30"/>
      <c r="EJ219" s="30"/>
      <c r="EK219" s="30"/>
      <c r="EL219" s="30"/>
      <c r="EM219" s="30"/>
      <c r="EN219" s="30"/>
      <c r="EO219" s="30"/>
      <c r="EP219" s="30"/>
      <c r="EQ219" s="30"/>
      <c r="ER219" s="30"/>
      <c r="ES219" s="30"/>
      <c r="ET219" s="30"/>
      <c r="EU219" s="30"/>
      <c r="EV219" s="30"/>
      <c r="EW219" s="30"/>
      <c r="EX219" s="30"/>
      <c r="EY219" s="30"/>
      <c r="EZ219" s="30"/>
      <c r="FA219" s="30"/>
      <c r="FB219" s="30"/>
      <c r="FC219" s="30"/>
      <c r="FD219" s="30"/>
      <c r="FE219" s="30"/>
      <c r="FF219" s="30"/>
      <c r="FG219" s="30"/>
      <c r="FH219" s="30"/>
      <c r="FI219" s="30"/>
    </row>
    <row r="220" spans="1:165" s="2" customFormat="1" ht="30" customHeight="1" x14ac:dyDescent="0.3">
      <c r="A220" s="72">
        <v>214</v>
      </c>
      <c r="B220" s="27" t="s">
        <v>167</v>
      </c>
      <c r="C220" s="72" t="s">
        <v>269</v>
      </c>
      <c r="D220" s="27" t="s">
        <v>117</v>
      </c>
      <c r="E220" s="27" t="s">
        <v>89</v>
      </c>
      <c r="F220" s="72" t="s">
        <v>251</v>
      </c>
      <c r="G220" s="84" t="s">
        <v>252</v>
      </c>
      <c r="H220" s="84" t="s">
        <v>252</v>
      </c>
      <c r="I220" s="50">
        <v>45000</v>
      </c>
      <c r="J220" s="49">
        <v>1148.33</v>
      </c>
      <c r="K220" s="50">
        <v>25</v>
      </c>
      <c r="L220" s="49">
        <f t="shared" si="213"/>
        <v>1291.5</v>
      </c>
      <c r="M220" s="50">
        <f t="shared" si="230"/>
        <v>3194.9999999999995</v>
      </c>
      <c r="N220" s="50">
        <f t="shared" si="231"/>
        <v>495.00000000000006</v>
      </c>
      <c r="O220" s="49">
        <f t="shared" si="232"/>
        <v>1368</v>
      </c>
      <c r="P220" s="50">
        <f t="shared" si="233"/>
        <v>3190.5</v>
      </c>
      <c r="Q220" s="50">
        <f t="shared" si="234"/>
        <v>2659.5</v>
      </c>
      <c r="R220" s="50">
        <f t="shared" si="235"/>
        <v>3832.83</v>
      </c>
      <c r="S220" s="50">
        <f t="shared" si="236"/>
        <v>6880.5</v>
      </c>
      <c r="T220" s="50">
        <f t="shared" si="237"/>
        <v>41167.17</v>
      </c>
      <c r="U220" s="53" t="s">
        <v>339</v>
      </c>
      <c r="V220" s="29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30"/>
      <c r="CU220" s="30"/>
      <c r="CV220" s="30"/>
      <c r="CW220" s="30"/>
      <c r="CX220" s="30"/>
      <c r="CY220" s="30"/>
      <c r="CZ220" s="30"/>
      <c r="DA220" s="30"/>
      <c r="DB220" s="30"/>
      <c r="DC220" s="30"/>
      <c r="DD220" s="30"/>
      <c r="DE220" s="30"/>
      <c r="DF220" s="30"/>
      <c r="DG220" s="30"/>
      <c r="DH220" s="30"/>
      <c r="DI220" s="30"/>
      <c r="DJ220" s="30"/>
      <c r="DK220" s="30"/>
      <c r="DL220" s="30"/>
      <c r="DM220" s="30"/>
      <c r="DN220" s="30"/>
      <c r="DO220" s="30"/>
      <c r="DP220" s="30"/>
      <c r="DQ220" s="30"/>
      <c r="DR220" s="30"/>
      <c r="DS220" s="30"/>
      <c r="DT220" s="30"/>
      <c r="DU220" s="30"/>
      <c r="DV220" s="30"/>
      <c r="DW220" s="30"/>
      <c r="DX220" s="30"/>
      <c r="DY220" s="30"/>
      <c r="DZ220" s="30"/>
      <c r="EA220" s="30"/>
      <c r="EB220" s="30"/>
      <c r="EC220" s="30"/>
      <c r="ED220" s="30"/>
      <c r="EE220" s="30"/>
      <c r="EF220" s="30"/>
      <c r="EG220" s="30"/>
      <c r="EH220" s="30"/>
      <c r="EI220" s="30"/>
      <c r="EJ220" s="30"/>
      <c r="EK220" s="30"/>
      <c r="EL220" s="30"/>
      <c r="EM220" s="30"/>
      <c r="EN220" s="30"/>
      <c r="EO220" s="30"/>
      <c r="EP220" s="30"/>
      <c r="EQ220" s="30"/>
      <c r="ER220" s="30"/>
      <c r="ES220" s="30"/>
      <c r="ET220" s="30"/>
      <c r="EU220" s="30"/>
      <c r="EV220" s="30"/>
      <c r="EW220" s="30"/>
      <c r="EX220" s="30"/>
      <c r="EY220" s="30"/>
      <c r="EZ220" s="30"/>
      <c r="FA220" s="30"/>
      <c r="FB220" s="30"/>
      <c r="FC220" s="30"/>
      <c r="FD220" s="30"/>
      <c r="FE220" s="30"/>
      <c r="FF220" s="30"/>
      <c r="FG220" s="30"/>
      <c r="FH220" s="30"/>
      <c r="FI220" s="30"/>
    </row>
    <row r="221" spans="1:165" s="2" customFormat="1" ht="30" customHeight="1" x14ac:dyDescent="0.3">
      <c r="A221" s="72">
        <v>215</v>
      </c>
      <c r="B221" s="27" t="s">
        <v>171</v>
      </c>
      <c r="C221" s="72" t="s">
        <v>269</v>
      </c>
      <c r="D221" s="27" t="s">
        <v>117</v>
      </c>
      <c r="E221" s="27" t="s">
        <v>1</v>
      </c>
      <c r="F221" s="72" t="s">
        <v>251</v>
      </c>
      <c r="G221" s="84" t="s">
        <v>252</v>
      </c>
      <c r="H221" s="84" t="s">
        <v>252</v>
      </c>
      <c r="I221" s="50">
        <v>50000</v>
      </c>
      <c r="J221" s="49">
        <v>1596.68</v>
      </c>
      <c r="K221" s="50">
        <v>25</v>
      </c>
      <c r="L221" s="49">
        <f t="shared" si="213"/>
        <v>1435</v>
      </c>
      <c r="M221" s="50">
        <f t="shared" si="230"/>
        <v>3549.9999999999995</v>
      </c>
      <c r="N221" s="50">
        <f t="shared" si="231"/>
        <v>550</v>
      </c>
      <c r="O221" s="49">
        <f t="shared" si="232"/>
        <v>1520</v>
      </c>
      <c r="P221" s="50">
        <f t="shared" si="233"/>
        <v>3545.0000000000005</v>
      </c>
      <c r="Q221" s="50">
        <f t="shared" si="234"/>
        <v>2955</v>
      </c>
      <c r="R221" s="50">
        <f t="shared" si="235"/>
        <v>4576.68</v>
      </c>
      <c r="S221" s="50">
        <f t="shared" si="236"/>
        <v>7645</v>
      </c>
      <c r="T221" s="50">
        <f t="shared" si="237"/>
        <v>45423.32</v>
      </c>
      <c r="U221" s="53" t="s">
        <v>339</v>
      </c>
      <c r="V221" s="29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30"/>
      <c r="DL221" s="30"/>
      <c r="DM221" s="30"/>
      <c r="DN221" s="30"/>
      <c r="DO221" s="30"/>
      <c r="DP221" s="30"/>
      <c r="DQ221" s="30"/>
      <c r="DR221" s="30"/>
      <c r="DS221" s="30"/>
      <c r="DT221" s="30"/>
      <c r="DU221" s="30"/>
      <c r="DV221" s="30"/>
      <c r="DW221" s="30"/>
      <c r="DX221" s="30"/>
      <c r="DY221" s="30"/>
      <c r="DZ221" s="30"/>
      <c r="EA221" s="30"/>
      <c r="EB221" s="30"/>
      <c r="EC221" s="30"/>
      <c r="ED221" s="30"/>
      <c r="EE221" s="30"/>
      <c r="EF221" s="30"/>
      <c r="EG221" s="30"/>
      <c r="EH221" s="30"/>
      <c r="EI221" s="30"/>
      <c r="EJ221" s="30"/>
      <c r="EK221" s="30"/>
      <c r="EL221" s="30"/>
      <c r="EM221" s="30"/>
      <c r="EN221" s="30"/>
      <c r="EO221" s="30"/>
      <c r="EP221" s="30"/>
      <c r="EQ221" s="30"/>
      <c r="ER221" s="30"/>
      <c r="ES221" s="30"/>
      <c r="ET221" s="30"/>
      <c r="EU221" s="30"/>
      <c r="EV221" s="30"/>
      <c r="EW221" s="30"/>
      <c r="EX221" s="30"/>
      <c r="EY221" s="30"/>
      <c r="EZ221" s="30"/>
      <c r="FA221" s="30"/>
      <c r="FB221" s="30"/>
      <c r="FC221" s="30"/>
      <c r="FD221" s="30"/>
      <c r="FE221" s="30"/>
      <c r="FF221" s="30"/>
      <c r="FG221" s="30"/>
      <c r="FH221" s="30"/>
      <c r="FI221" s="30"/>
    </row>
    <row r="222" spans="1:165" s="2" customFormat="1" ht="30" customHeight="1" x14ac:dyDescent="0.3">
      <c r="A222" s="72">
        <v>216</v>
      </c>
      <c r="B222" s="27" t="s">
        <v>218</v>
      </c>
      <c r="C222" s="72" t="s">
        <v>269</v>
      </c>
      <c r="D222" s="27" t="s">
        <v>117</v>
      </c>
      <c r="E222" s="27" t="s">
        <v>34</v>
      </c>
      <c r="F222" s="72" t="s">
        <v>251</v>
      </c>
      <c r="G222" s="84" t="s">
        <v>252</v>
      </c>
      <c r="H222" s="84" t="s">
        <v>252</v>
      </c>
      <c r="I222" s="50">
        <v>41000</v>
      </c>
      <c r="J222" s="49">
        <v>583.79</v>
      </c>
      <c r="K222" s="50">
        <v>25</v>
      </c>
      <c r="L222" s="49">
        <f t="shared" si="213"/>
        <v>1176.7</v>
      </c>
      <c r="M222" s="50">
        <f t="shared" si="230"/>
        <v>2910.9999999999995</v>
      </c>
      <c r="N222" s="50">
        <f t="shared" si="231"/>
        <v>451.00000000000006</v>
      </c>
      <c r="O222" s="49">
        <f t="shared" si="232"/>
        <v>1246.4000000000001</v>
      </c>
      <c r="P222" s="50">
        <f t="shared" si="233"/>
        <v>2906.9</v>
      </c>
      <c r="Q222" s="50">
        <f t="shared" si="234"/>
        <v>2423.1000000000004</v>
      </c>
      <c r="R222" s="50">
        <f t="shared" si="235"/>
        <v>3031.8900000000003</v>
      </c>
      <c r="S222" s="50">
        <f t="shared" si="236"/>
        <v>6268.9</v>
      </c>
      <c r="T222" s="50">
        <f t="shared" si="237"/>
        <v>37968.11</v>
      </c>
      <c r="U222" s="53" t="s">
        <v>339</v>
      </c>
      <c r="V222" s="29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/>
      <c r="CZ222" s="30"/>
      <c r="DA222" s="30"/>
      <c r="DB222" s="30"/>
      <c r="DC222" s="30"/>
      <c r="DD222" s="30"/>
      <c r="DE222" s="30"/>
      <c r="DF222" s="30"/>
      <c r="DG222" s="30"/>
      <c r="DH222" s="30"/>
      <c r="DI222" s="30"/>
      <c r="DJ222" s="30"/>
      <c r="DK222" s="30"/>
      <c r="DL222" s="30"/>
      <c r="DM222" s="30"/>
      <c r="DN222" s="30"/>
      <c r="DO222" s="30"/>
      <c r="DP222" s="30"/>
      <c r="DQ222" s="30"/>
      <c r="DR222" s="30"/>
      <c r="DS222" s="30"/>
      <c r="DT222" s="30"/>
      <c r="DU222" s="30"/>
      <c r="DV222" s="30"/>
      <c r="DW222" s="30"/>
      <c r="DX222" s="30"/>
      <c r="DY222" s="30"/>
      <c r="DZ222" s="30"/>
      <c r="EA222" s="30"/>
      <c r="EB222" s="30"/>
      <c r="EC222" s="30"/>
      <c r="ED222" s="30"/>
      <c r="EE222" s="30"/>
      <c r="EF222" s="30"/>
      <c r="EG222" s="30"/>
      <c r="EH222" s="30"/>
      <c r="EI222" s="30"/>
      <c r="EJ222" s="30"/>
      <c r="EK222" s="30"/>
      <c r="EL222" s="30"/>
      <c r="EM222" s="30"/>
      <c r="EN222" s="30"/>
      <c r="EO222" s="30"/>
      <c r="EP222" s="30"/>
      <c r="EQ222" s="30"/>
      <c r="ER222" s="30"/>
      <c r="ES222" s="30"/>
      <c r="ET222" s="30"/>
      <c r="EU222" s="30"/>
      <c r="EV222" s="30"/>
      <c r="EW222" s="30"/>
      <c r="EX222" s="30"/>
      <c r="EY222" s="30"/>
      <c r="EZ222" s="30"/>
      <c r="FA222" s="30"/>
      <c r="FB222" s="30"/>
      <c r="FC222" s="30"/>
      <c r="FD222" s="30"/>
      <c r="FE222" s="30"/>
      <c r="FF222" s="30"/>
      <c r="FG222" s="30"/>
      <c r="FH222" s="30"/>
      <c r="FI222" s="30"/>
    </row>
    <row r="223" spans="1:165" s="2" customFormat="1" ht="30" customHeight="1" x14ac:dyDescent="0.3">
      <c r="A223" s="72">
        <v>217</v>
      </c>
      <c r="B223" s="27" t="s">
        <v>250</v>
      </c>
      <c r="C223" s="72" t="s">
        <v>269</v>
      </c>
      <c r="D223" s="27" t="s">
        <v>117</v>
      </c>
      <c r="E223" s="27" t="s">
        <v>86</v>
      </c>
      <c r="F223" s="72" t="s">
        <v>251</v>
      </c>
      <c r="G223" s="84" t="s">
        <v>252</v>
      </c>
      <c r="H223" s="84" t="s">
        <v>252</v>
      </c>
      <c r="I223" s="50">
        <v>42000</v>
      </c>
      <c r="J223" s="49">
        <v>724.92</v>
      </c>
      <c r="K223" s="50">
        <v>25</v>
      </c>
      <c r="L223" s="49">
        <f t="shared" si="213"/>
        <v>1205.4000000000001</v>
      </c>
      <c r="M223" s="50">
        <f t="shared" si="230"/>
        <v>2981.9999999999995</v>
      </c>
      <c r="N223" s="50">
        <f t="shared" si="231"/>
        <v>462.00000000000006</v>
      </c>
      <c r="O223" s="49">
        <f t="shared" si="232"/>
        <v>1276.8</v>
      </c>
      <c r="P223" s="50">
        <f t="shared" si="233"/>
        <v>2977.8</v>
      </c>
      <c r="Q223" s="50">
        <f t="shared" si="234"/>
        <v>2482.1999999999998</v>
      </c>
      <c r="R223" s="50">
        <f t="shared" si="235"/>
        <v>3232.12</v>
      </c>
      <c r="S223" s="50">
        <f t="shared" si="236"/>
        <v>6421.7999999999993</v>
      </c>
      <c r="T223" s="50">
        <f t="shared" si="237"/>
        <v>38767.879999999997</v>
      </c>
      <c r="U223" s="53" t="s">
        <v>339</v>
      </c>
      <c r="V223" s="29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30"/>
      <c r="CU223" s="30"/>
      <c r="CV223" s="30"/>
      <c r="CW223" s="30"/>
      <c r="CX223" s="30"/>
      <c r="CY223" s="30"/>
      <c r="CZ223" s="30"/>
      <c r="DA223" s="30"/>
      <c r="DB223" s="30"/>
      <c r="DC223" s="30"/>
      <c r="DD223" s="30"/>
      <c r="DE223" s="30"/>
      <c r="DF223" s="30"/>
      <c r="DG223" s="30"/>
      <c r="DH223" s="30"/>
      <c r="DI223" s="30"/>
      <c r="DJ223" s="30"/>
      <c r="DK223" s="30"/>
      <c r="DL223" s="30"/>
      <c r="DM223" s="30"/>
      <c r="DN223" s="30"/>
      <c r="DO223" s="30"/>
      <c r="DP223" s="30"/>
      <c r="DQ223" s="30"/>
      <c r="DR223" s="30"/>
      <c r="DS223" s="30"/>
      <c r="DT223" s="30"/>
      <c r="DU223" s="30"/>
      <c r="DV223" s="30"/>
      <c r="DW223" s="30"/>
      <c r="DX223" s="30"/>
      <c r="DY223" s="30"/>
      <c r="DZ223" s="30"/>
      <c r="EA223" s="30"/>
      <c r="EB223" s="30"/>
      <c r="EC223" s="30"/>
      <c r="ED223" s="30"/>
      <c r="EE223" s="30"/>
      <c r="EF223" s="30"/>
      <c r="EG223" s="30"/>
      <c r="EH223" s="30"/>
      <c r="EI223" s="30"/>
      <c r="EJ223" s="30"/>
      <c r="EK223" s="30"/>
      <c r="EL223" s="30"/>
      <c r="EM223" s="30"/>
      <c r="EN223" s="30"/>
      <c r="EO223" s="30"/>
      <c r="EP223" s="30"/>
      <c r="EQ223" s="30"/>
      <c r="ER223" s="30"/>
      <c r="ES223" s="30"/>
      <c r="ET223" s="30"/>
      <c r="EU223" s="30"/>
      <c r="EV223" s="30"/>
      <c r="EW223" s="30"/>
      <c r="EX223" s="30"/>
      <c r="EY223" s="30"/>
      <c r="EZ223" s="30"/>
      <c r="FA223" s="30"/>
      <c r="FB223" s="30"/>
      <c r="FC223" s="30"/>
      <c r="FD223" s="30"/>
      <c r="FE223" s="30"/>
      <c r="FF223" s="30"/>
      <c r="FG223" s="30"/>
      <c r="FH223" s="30"/>
      <c r="FI223" s="30"/>
    </row>
    <row r="224" spans="1:165" s="2" customFormat="1" ht="30" customHeight="1" x14ac:dyDescent="0.3">
      <c r="A224" s="72">
        <v>218</v>
      </c>
      <c r="B224" s="27" t="s">
        <v>275</v>
      </c>
      <c r="C224" s="72" t="s">
        <v>268</v>
      </c>
      <c r="D224" s="27" t="s">
        <v>178</v>
      </c>
      <c r="E224" s="27" t="s">
        <v>1</v>
      </c>
      <c r="F224" s="72" t="s">
        <v>251</v>
      </c>
      <c r="G224" s="84" t="s">
        <v>252</v>
      </c>
      <c r="H224" s="84" t="s">
        <v>252</v>
      </c>
      <c r="I224" s="50">
        <v>50000</v>
      </c>
      <c r="J224" s="49">
        <v>1854</v>
      </c>
      <c r="K224" s="50">
        <v>25</v>
      </c>
      <c r="L224" s="49">
        <f t="shared" si="213"/>
        <v>1435</v>
      </c>
      <c r="M224" s="50">
        <f t="shared" si="230"/>
        <v>3549.9999999999995</v>
      </c>
      <c r="N224" s="50">
        <f t="shared" si="231"/>
        <v>550</v>
      </c>
      <c r="O224" s="49">
        <f t="shared" si="232"/>
        <v>1520</v>
      </c>
      <c r="P224" s="50">
        <f t="shared" si="233"/>
        <v>3545.0000000000005</v>
      </c>
      <c r="Q224" s="50">
        <f t="shared" si="234"/>
        <v>2955</v>
      </c>
      <c r="R224" s="50">
        <f t="shared" si="235"/>
        <v>4834</v>
      </c>
      <c r="S224" s="50">
        <f t="shared" si="236"/>
        <v>7645</v>
      </c>
      <c r="T224" s="50">
        <f t="shared" si="237"/>
        <v>45166</v>
      </c>
      <c r="U224" s="53" t="s">
        <v>339</v>
      </c>
      <c r="V224" s="29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30"/>
      <c r="CU224" s="30"/>
      <c r="CV224" s="30"/>
      <c r="CW224" s="30"/>
      <c r="CX224" s="30"/>
      <c r="CY224" s="30"/>
      <c r="CZ224" s="30"/>
      <c r="DA224" s="30"/>
      <c r="DB224" s="30"/>
      <c r="DC224" s="30"/>
      <c r="DD224" s="30"/>
      <c r="DE224" s="30"/>
      <c r="DF224" s="30"/>
      <c r="DG224" s="30"/>
      <c r="DH224" s="30"/>
      <c r="DI224" s="30"/>
      <c r="DJ224" s="30"/>
      <c r="DK224" s="30"/>
      <c r="DL224" s="30"/>
      <c r="DM224" s="30"/>
      <c r="DN224" s="30"/>
      <c r="DO224" s="30"/>
      <c r="DP224" s="30"/>
      <c r="DQ224" s="30"/>
      <c r="DR224" s="30"/>
      <c r="DS224" s="30"/>
      <c r="DT224" s="30"/>
      <c r="DU224" s="30"/>
      <c r="DV224" s="30"/>
      <c r="DW224" s="30"/>
      <c r="DX224" s="30"/>
      <c r="DY224" s="30"/>
      <c r="DZ224" s="30"/>
      <c r="EA224" s="30"/>
      <c r="EB224" s="30"/>
      <c r="EC224" s="30"/>
      <c r="ED224" s="30"/>
      <c r="EE224" s="30"/>
      <c r="EF224" s="30"/>
      <c r="EG224" s="30"/>
      <c r="EH224" s="30"/>
      <c r="EI224" s="30"/>
      <c r="EJ224" s="30"/>
      <c r="EK224" s="30"/>
      <c r="EL224" s="30"/>
      <c r="EM224" s="30"/>
      <c r="EN224" s="30"/>
      <c r="EO224" s="30"/>
      <c r="EP224" s="30"/>
      <c r="EQ224" s="30"/>
      <c r="ER224" s="30"/>
      <c r="ES224" s="30"/>
      <c r="ET224" s="30"/>
      <c r="EU224" s="30"/>
      <c r="EV224" s="30"/>
      <c r="EW224" s="30"/>
      <c r="EX224" s="30"/>
      <c r="EY224" s="30"/>
      <c r="EZ224" s="30"/>
      <c r="FA224" s="30"/>
      <c r="FB224" s="30"/>
      <c r="FC224" s="30"/>
      <c r="FD224" s="30"/>
      <c r="FE224" s="30"/>
      <c r="FF224" s="30"/>
      <c r="FG224" s="30"/>
      <c r="FH224" s="30"/>
      <c r="FI224" s="30"/>
    </row>
    <row r="225" spans="1:165" s="2" customFormat="1" ht="30" customHeight="1" x14ac:dyDescent="0.3">
      <c r="A225" s="72">
        <v>219</v>
      </c>
      <c r="B225" s="27" t="s">
        <v>123</v>
      </c>
      <c r="C225" s="72" t="s">
        <v>269</v>
      </c>
      <c r="D225" s="27" t="s">
        <v>122</v>
      </c>
      <c r="E225" s="27" t="s">
        <v>89</v>
      </c>
      <c r="F225" s="72" t="s">
        <v>251</v>
      </c>
      <c r="G225" s="84" t="s">
        <v>252</v>
      </c>
      <c r="H225" s="84" t="s">
        <v>252</v>
      </c>
      <c r="I225" s="50">
        <v>45000</v>
      </c>
      <c r="J225" s="49">
        <v>1148.33</v>
      </c>
      <c r="K225" s="50">
        <v>25</v>
      </c>
      <c r="L225" s="49">
        <f t="shared" si="213"/>
        <v>1291.5</v>
      </c>
      <c r="M225" s="50">
        <f t="shared" si="230"/>
        <v>3194.9999999999995</v>
      </c>
      <c r="N225" s="50">
        <f t="shared" si="231"/>
        <v>495.00000000000006</v>
      </c>
      <c r="O225" s="49">
        <f t="shared" si="232"/>
        <v>1368</v>
      </c>
      <c r="P225" s="50">
        <f t="shared" si="233"/>
        <v>3190.5</v>
      </c>
      <c r="Q225" s="50">
        <f t="shared" si="234"/>
        <v>2659.5</v>
      </c>
      <c r="R225" s="50">
        <f t="shared" si="235"/>
        <v>3832.83</v>
      </c>
      <c r="S225" s="50">
        <f t="shared" si="236"/>
        <v>6880.5</v>
      </c>
      <c r="T225" s="50">
        <f t="shared" si="237"/>
        <v>41167.17</v>
      </c>
      <c r="U225" s="53" t="s">
        <v>339</v>
      </c>
      <c r="V225" s="29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30"/>
      <c r="CU225" s="30"/>
      <c r="CV225" s="30"/>
      <c r="CW225" s="30"/>
      <c r="CX225" s="30"/>
      <c r="CY225" s="30"/>
      <c r="CZ225" s="30"/>
      <c r="DA225" s="30"/>
      <c r="DB225" s="30"/>
      <c r="DC225" s="30"/>
      <c r="DD225" s="30"/>
      <c r="DE225" s="30"/>
      <c r="DF225" s="30"/>
      <c r="DG225" s="30"/>
      <c r="DH225" s="30"/>
      <c r="DI225" s="30"/>
      <c r="DJ225" s="30"/>
      <c r="DK225" s="30"/>
      <c r="DL225" s="30"/>
      <c r="DM225" s="30"/>
      <c r="DN225" s="30"/>
      <c r="DO225" s="30"/>
      <c r="DP225" s="30"/>
      <c r="DQ225" s="30"/>
      <c r="DR225" s="30"/>
      <c r="DS225" s="30"/>
      <c r="DT225" s="30"/>
      <c r="DU225" s="30"/>
      <c r="DV225" s="30"/>
      <c r="DW225" s="30"/>
      <c r="DX225" s="30"/>
      <c r="DY225" s="30"/>
      <c r="DZ225" s="30"/>
      <c r="EA225" s="30"/>
      <c r="EB225" s="30"/>
      <c r="EC225" s="30"/>
      <c r="ED225" s="30"/>
      <c r="EE225" s="30"/>
      <c r="EF225" s="30"/>
      <c r="EG225" s="30"/>
      <c r="EH225" s="30"/>
      <c r="EI225" s="30"/>
      <c r="EJ225" s="30"/>
      <c r="EK225" s="30"/>
      <c r="EL225" s="30"/>
      <c r="EM225" s="30"/>
      <c r="EN225" s="30"/>
      <c r="EO225" s="30"/>
      <c r="EP225" s="30"/>
      <c r="EQ225" s="30"/>
      <c r="ER225" s="30"/>
      <c r="ES225" s="30"/>
      <c r="ET225" s="30"/>
      <c r="EU225" s="30"/>
      <c r="EV225" s="30"/>
      <c r="EW225" s="30"/>
      <c r="EX225" s="30"/>
      <c r="EY225" s="30"/>
      <c r="EZ225" s="30"/>
      <c r="FA225" s="30"/>
      <c r="FB225" s="30"/>
      <c r="FC225" s="30"/>
      <c r="FD225" s="30"/>
      <c r="FE225" s="30"/>
      <c r="FF225" s="30"/>
      <c r="FG225" s="30"/>
      <c r="FH225" s="30"/>
      <c r="FI225" s="30"/>
    </row>
    <row r="226" spans="1:165" s="2" customFormat="1" ht="30" customHeight="1" x14ac:dyDescent="0.3">
      <c r="A226" s="72">
        <v>220</v>
      </c>
      <c r="B226" s="27" t="s">
        <v>291</v>
      </c>
      <c r="C226" s="72" t="s">
        <v>269</v>
      </c>
      <c r="D226" s="27" t="s">
        <v>122</v>
      </c>
      <c r="E226" s="27" t="s">
        <v>200</v>
      </c>
      <c r="F226" s="72" t="s">
        <v>251</v>
      </c>
      <c r="G226" s="84" t="s">
        <v>252</v>
      </c>
      <c r="H226" s="84" t="s">
        <v>252</v>
      </c>
      <c r="I226" s="50">
        <v>45000</v>
      </c>
      <c r="J226" s="49">
        <v>1148.33</v>
      </c>
      <c r="K226" s="50">
        <v>25</v>
      </c>
      <c r="L226" s="49">
        <f>I226*2.87%</f>
        <v>1291.5</v>
      </c>
      <c r="M226" s="50">
        <f>I226*7.1%</f>
        <v>3194.9999999999995</v>
      </c>
      <c r="N226" s="50">
        <f>I226*1.1%</f>
        <v>495.00000000000006</v>
      </c>
      <c r="O226" s="49">
        <f>I226*3.04%</f>
        <v>1368</v>
      </c>
      <c r="P226" s="50">
        <f>I226*7.09%</f>
        <v>3190.5</v>
      </c>
      <c r="Q226" s="50">
        <f>+L226+O226</f>
        <v>2659.5</v>
      </c>
      <c r="R226" s="50">
        <f>SUM(J226+K226+L226+O226)</f>
        <v>3832.83</v>
      </c>
      <c r="S226" s="50">
        <f>SUM(M226+N226+P226)</f>
        <v>6880.5</v>
      </c>
      <c r="T226" s="50">
        <f>I226-R226</f>
        <v>41167.17</v>
      </c>
      <c r="U226" s="53" t="s">
        <v>339</v>
      </c>
      <c r="V226" s="29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30"/>
      <c r="CZ226" s="30"/>
      <c r="DA226" s="30"/>
      <c r="DB226" s="30"/>
      <c r="DC226" s="30"/>
      <c r="DD226" s="30"/>
      <c r="DE226" s="30"/>
      <c r="DF226" s="30"/>
      <c r="DG226" s="30"/>
      <c r="DH226" s="30"/>
      <c r="DI226" s="30"/>
      <c r="DJ226" s="30"/>
      <c r="DK226" s="30"/>
      <c r="DL226" s="30"/>
      <c r="DM226" s="30"/>
      <c r="DN226" s="30"/>
      <c r="DO226" s="30"/>
      <c r="DP226" s="30"/>
      <c r="DQ226" s="30"/>
      <c r="DR226" s="30"/>
      <c r="DS226" s="30"/>
      <c r="DT226" s="30"/>
      <c r="DU226" s="30"/>
      <c r="DV226" s="30"/>
      <c r="DW226" s="30"/>
      <c r="DX226" s="30"/>
      <c r="DY226" s="30"/>
      <c r="DZ226" s="30"/>
      <c r="EA226" s="30"/>
      <c r="EB226" s="30"/>
      <c r="EC226" s="30"/>
      <c r="ED226" s="30"/>
      <c r="EE226" s="30"/>
      <c r="EF226" s="30"/>
      <c r="EG226" s="30"/>
      <c r="EH226" s="30"/>
      <c r="EI226" s="30"/>
      <c r="EJ226" s="30"/>
      <c r="EK226" s="30"/>
      <c r="EL226" s="30"/>
      <c r="EM226" s="30"/>
      <c r="EN226" s="30"/>
      <c r="EO226" s="30"/>
      <c r="EP226" s="30"/>
      <c r="EQ226" s="30"/>
      <c r="ER226" s="30"/>
      <c r="ES226" s="30"/>
      <c r="ET226" s="30"/>
      <c r="EU226" s="30"/>
      <c r="EV226" s="30"/>
      <c r="EW226" s="30"/>
      <c r="EX226" s="30"/>
      <c r="EY226" s="30"/>
      <c r="EZ226" s="30"/>
      <c r="FA226" s="30"/>
      <c r="FB226" s="30"/>
      <c r="FC226" s="30"/>
      <c r="FD226" s="30"/>
      <c r="FE226" s="30"/>
      <c r="FF226" s="30"/>
      <c r="FG226" s="30"/>
      <c r="FH226" s="30"/>
      <c r="FI226" s="30"/>
    </row>
    <row r="227" spans="1:165" s="2" customFormat="1" ht="30" customHeight="1" x14ac:dyDescent="0.3">
      <c r="A227" s="72">
        <v>221</v>
      </c>
      <c r="B227" s="27" t="s">
        <v>124</v>
      </c>
      <c r="C227" s="72" t="s">
        <v>269</v>
      </c>
      <c r="D227" s="27" t="s">
        <v>122</v>
      </c>
      <c r="E227" s="27" t="s">
        <v>89</v>
      </c>
      <c r="F227" s="72" t="s">
        <v>251</v>
      </c>
      <c r="G227" s="84" t="s">
        <v>252</v>
      </c>
      <c r="H227" s="84" t="s">
        <v>252</v>
      </c>
      <c r="I227" s="50">
        <v>45000</v>
      </c>
      <c r="J227" s="49">
        <v>1148.33</v>
      </c>
      <c r="K227" s="50">
        <v>25</v>
      </c>
      <c r="L227" s="49">
        <f t="shared" si="213"/>
        <v>1291.5</v>
      </c>
      <c r="M227" s="50">
        <f t="shared" si="230"/>
        <v>3194.9999999999995</v>
      </c>
      <c r="N227" s="50">
        <f t="shared" si="231"/>
        <v>495.00000000000006</v>
      </c>
      <c r="O227" s="49">
        <f t="shared" si="232"/>
        <v>1368</v>
      </c>
      <c r="P227" s="50">
        <f t="shared" si="233"/>
        <v>3190.5</v>
      </c>
      <c r="Q227" s="50">
        <f t="shared" si="234"/>
        <v>2659.5</v>
      </c>
      <c r="R227" s="50">
        <f t="shared" si="235"/>
        <v>3832.83</v>
      </c>
      <c r="S227" s="50">
        <f t="shared" si="236"/>
        <v>6880.5</v>
      </c>
      <c r="T227" s="50">
        <f t="shared" si="237"/>
        <v>41167.17</v>
      </c>
      <c r="U227" s="53" t="s">
        <v>339</v>
      </c>
      <c r="V227" s="29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30"/>
      <c r="DG227" s="30"/>
      <c r="DH227" s="30"/>
      <c r="DI227" s="30"/>
      <c r="DJ227" s="30"/>
      <c r="DK227" s="30"/>
      <c r="DL227" s="30"/>
      <c r="DM227" s="30"/>
      <c r="DN227" s="30"/>
      <c r="DO227" s="30"/>
      <c r="DP227" s="30"/>
      <c r="DQ227" s="30"/>
      <c r="DR227" s="30"/>
      <c r="DS227" s="30"/>
      <c r="DT227" s="30"/>
      <c r="DU227" s="30"/>
      <c r="DV227" s="30"/>
      <c r="DW227" s="30"/>
      <c r="DX227" s="30"/>
      <c r="DY227" s="30"/>
      <c r="DZ227" s="30"/>
      <c r="EA227" s="30"/>
      <c r="EB227" s="30"/>
      <c r="EC227" s="30"/>
      <c r="ED227" s="30"/>
      <c r="EE227" s="30"/>
      <c r="EF227" s="30"/>
      <c r="EG227" s="30"/>
      <c r="EH227" s="30"/>
      <c r="EI227" s="30"/>
      <c r="EJ227" s="30"/>
      <c r="EK227" s="30"/>
      <c r="EL227" s="30"/>
      <c r="EM227" s="30"/>
      <c r="EN227" s="30"/>
      <c r="EO227" s="30"/>
      <c r="EP227" s="30"/>
      <c r="EQ227" s="30"/>
      <c r="ER227" s="30"/>
      <c r="ES227" s="30"/>
      <c r="ET227" s="30"/>
      <c r="EU227" s="30"/>
      <c r="EV227" s="30"/>
      <c r="EW227" s="30"/>
      <c r="EX227" s="30"/>
      <c r="EY227" s="30"/>
      <c r="EZ227" s="30"/>
      <c r="FA227" s="30"/>
      <c r="FB227" s="30"/>
      <c r="FC227" s="30"/>
      <c r="FD227" s="30"/>
      <c r="FE227" s="30"/>
      <c r="FF227" s="30"/>
      <c r="FG227" s="30"/>
      <c r="FH227" s="30"/>
      <c r="FI227" s="30"/>
    </row>
    <row r="228" spans="1:165" s="2" customFormat="1" ht="30" customHeight="1" x14ac:dyDescent="0.3">
      <c r="A228" s="72">
        <v>222</v>
      </c>
      <c r="B228" s="27" t="s">
        <v>169</v>
      </c>
      <c r="C228" s="72" t="s">
        <v>269</v>
      </c>
      <c r="D228" s="27" t="s">
        <v>122</v>
      </c>
      <c r="E228" s="27" t="s">
        <v>89</v>
      </c>
      <c r="F228" s="72" t="s">
        <v>251</v>
      </c>
      <c r="G228" s="84" t="s">
        <v>252</v>
      </c>
      <c r="H228" s="84" t="s">
        <v>252</v>
      </c>
      <c r="I228" s="50">
        <v>45000</v>
      </c>
      <c r="J228" s="49">
        <v>1148.33</v>
      </c>
      <c r="K228" s="50">
        <v>25</v>
      </c>
      <c r="L228" s="49">
        <f t="shared" si="213"/>
        <v>1291.5</v>
      </c>
      <c r="M228" s="50">
        <f t="shared" si="230"/>
        <v>3194.9999999999995</v>
      </c>
      <c r="N228" s="50">
        <f t="shared" si="231"/>
        <v>495.00000000000006</v>
      </c>
      <c r="O228" s="49">
        <f t="shared" si="232"/>
        <v>1368</v>
      </c>
      <c r="P228" s="50">
        <f t="shared" si="233"/>
        <v>3190.5</v>
      </c>
      <c r="Q228" s="50">
        <f t="shared" si="234"/>
        <v>2659.5</v>
      </c>
      <c r="R228" s="50">
        <f t="shared" si="235"/>
        <v>3832.83</v>
      </c>
      <c r="S228" s="50">
        <f t="shared" si="236"/>
        <v>6880.5</v>
      </c>
      <c r="T228" s="50">
        <f t="shared" si="237"/>
        <v>41167.17</v>
      </c>
      <c r="U228" s="53" t="s">
        <v>339</v>
      </c>
      <c r="V228" s="29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30"/>
      <c r="DG228" s="30"/>
      <c r="DH228" s="30"/>
      <c r="DI228" s="30"/>
      <c r="DJ228" s="30"/>
      <c r="DK228" s="30"/>
      <c r="DL228" s="30"/>
      <c r="DM228" s="30"/>
      <c r="DN228" s="30"/>
      <c r="DO228" s="30"/>
      <c r="DP228" s="30"/>
      <c r="DQ228" s="30"/>
      <c r="DR228" s="30"/>
      <c r="DS228" s="30"/>
      <c r="DT228" s="30"/>
      <c r="DU228" s="30"/>
      <c r="DV228" s="30"/>
      <c r="DW228" s="30"/>
      <c r="DX228" s="30"/>
      <c r="DY228" s="30"/>
      <c r="DZ228" s="30"/>
      <c r="EA228" s="30"/>
      <c r="EB228" s="30"/>
      <c r="EC228" s="30"/>
      <c r="ED228" s="30"/>
      <c r="EE228" s="30"/>
      <c r="EF228" s="30"/>
      <c r="EG228" s="30"/>
      <c r="EH228" s="30"/>
      <c r="EI228" s="30"/>
      <c r="EJ228" s="30"/>
      <c r="EK228" s="30"/>
      <c r="EL228" s="30"/>
      <c r="EM228" s="30"/>
      <c r="EN228" s="30"/>
      <c r="EO228" s="30"/>
      <c r="EP228" s="30"/>
      <c r="EQ228" s="30"/>
      <c r="ER228" s="30"/>
      <c r="ES228" s="30"/>
      <c r="ET228" s="30"/>
      <c r="EU228" s="30"/>
      <c r="EV228" s="30"/>
      <c r="EW228" s="30"/>
      <c r="EX228" s="30"/>
      <c r="EY228" s="30"/>
      <c r="EZ228" s="30"/>
      <c r="FA228" s="30"/>
      <c r="FB228" s="30"/>
      <c r="FC228" s="30"/>
      <c r="FD228" s="30"/>
      <c r="FE228" s="30"/>
      <c r="FF228" s="30"/>
      <c r="FG228" s="30"/>
      <c r="FH228" s="30"/>
      <c r="FI228" s="30"/>
    </row>
    <row r="229" spans="1:165" s="2" customFormat="1" ht="30" customHeight="1" x14ac:dyDescent="0.3">
      <c r="A229" s="72">
        <v>223</v>
      </c>
      <c r="B229" s="27" t="s">
        <v>219</v>
      </c>
      <c r="C229" s="72" t="s">
        <v>269</v>
      </c>
      <c r="D229" s="27" t="s">
        <v>122</v>
      </c>
      <c r="E229" s="27" t="s">
        <v>86</v>
      </c>
      <c r="F229" s="72" t="s">
        <v>251</v>
      </c>
      <c r="G229" s="84" t="s">
        <v>252</v>
      </c>
      <c r="H229" s="84" t="s">
        <v>252</v>
      </c>
      <c r="I229" s="50">
        <v>42000</v>
      </c>
      <c r="J229" s="49">
        <v>724.92</v>
      </c>
      <c r="K229" s="50">
        <v>25</v>
      </c>
      <c r="L229" s="49">
        <f t="shared" si="213"/>
        <v>1205.4000000000001</v>
      </c>
      <c r="M229" s="50">
        <f t="shared" si="230"/>
        <v>2981.9999999999995</v>
      </c>
      <c r="N229" s="50">
        <f t="shared" ref="N229:N230" si="238">I229*1.1%</f>
        <v>462.00000000000006</v>
      </c>
      <c r="O229" s="49">
        <f t="shared" ref="O229:O230" si="239">I229*3.04%</f>
        <v>1276.8</v>
      </c>
      <c r="P229" s="50">
        <f t="shared" ref="P229:P230" si="240">I229*7.09%</f>
        <v>2977.8</v>
      </c>
      <c r="Q229" s="50">
        <f t="shared" ref="Q229:Q230" si="241">+L229+O229</f>
        <v>2482.1999999999998</v>
      </c>
      <c r="R229" s="50">
        <f t="shared" ref="R229:R230" si="242">SUM(J229+K229+L229+O229)</f>
        <v>3232.12</v>
      </c>
      <c r="S229" s="50">
        <f t="shared" ref="S229:S230" si="243">SUM(M229+N229+P229)</f>
        <v>6421.7999999999993</v>
      </c>
      <c r="T229" s="50">
        <f t="shared" ref="T229:T230" si="244">I229-R229</f>
        <v>38767.879999999997</v>
      </c>
      <c r="U229" s="53" t="s">
        <v>339</v>
      </c>
      <c r="V229" s="29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30"/>
      <c r="DG229" s="30"/>
      <c r="DH229" s="30"/>
      <c r="DI229" s="30"/>
      <c r="DJ229" s="30"/>
      <c r="DK229" s="30"/>
      <c r="DL229" s="30"/>
      <c r="DM229" s="30"/>
      <c r="DN229" s="30"/>
      <c r="DO229" s="30"/>
      <c r="DP229" s="30"/>
      <c r="DQ229" s="30"/>
      <c r="DR229" s="30"/>
      <c r="DS229" s="30"/>
      <c r="DT229" s="30"/>
      <c r="DU229" s="30"/>
      <c r="DV229" s="30"/>
      <c r="DW229" s="30"/>
      <c r="DX229" s="30"/>
      <c r="DY229" s="30"/>
      <c r="DZ229" s="30"/>
      <c r="EA229" s="30"/>
      <c r="EB229" s="30"/>
      <c r="EC229" s="30"/>
      <c r="ED229" s="30"/>
      <c r="EE229" s="30"/>
      <c r="EF229" s="30"/>
      <c r="EG229" s="30"/>
      <c r="EH229" s="30"/>
      <c r="EI229" s="30"/>
      <c r="EJ229" s="30"/>
      <c r="EK229" s="30"/>
      <c r="EL229" s="30"/>
      <c r="EM229" s="30"/>
      <c r="EN229" s="30"/>
      <c r="EO229" s="30"/>
      <c r="EP229" s="30"/>
      <c r="EQ229" s="30"/>
      <c r="ER229" s="30"/>
      <c r="ES229" s="30"/>
      <c r="ET229" s="30"/>
      <c r="EU229" s="30"/>
      <c r="EV229" s="30"/>
      <c r="EW229" s="30"/>
      <c r="EX229" s="30"/>
      <c r="EY229" s="30"/>
      <c r="EZ229" s="30"/>
      <c r="FA229" s="30"/>
      <c r="FB229" s="30"/>
      <c r="FC229" s="30"/>
      <c r="FD229" s="30"/>
      <c r="FE229" s="30"/>
      <c r="FF229" s="30"/>
      <c r="FG229" s="30"/>
      <c r="FH229" s="30"/>
      <c r="FI229" s="30"/>
    </row>
    <row r="230" spans="1:165" s="2" customFormat="1" ht="30" customHeight="1" x14ac:dyDescent="0.3">
      <c r="A230" s="72">
        <v>224</v>
      </c>
      <c r="B230" s="27" t="s">
        <v>220</v>
      </c>
      <c r="C230" s="72" t="s">
        <v>269</v>
      </c>
      <c r="D230" s="27" t="s">
        <v>122</v>
      </c>
      <c r="E230" s="27" t="s">
        <v>86</v>
      </c>
      <c r="F230" s="72" t="s">
        <v>251</v>
      </c>
      <c r="G230" s="84" t="s">
        <v>252</v>
      </c>
      <c r="H230" s="84" t="s">
        <v>252</v>
      </c>
      <c r="I230" s="50">
        <v>42000</v>
      </c>
      <c r="J230" s="49">
        <v>724.92</v>
      </c>
      <c r="K230" s="50">
        <v>25</v>
      </c>
      <c r="L230" s="49">
        <f t="shared" si="213"/>
        <v>1205.4000000000001</v>
      </c>
      <c r="M230" s="50">
        <f t="shared" si="230"/>
        <v>2981.9999999999995</v>
      </c>
      <c r="N230" s="50">
        <f t="shared" si="238"/>
        <v>462.00000000000006</v>
      </c>
      <c r="O230" s="49">
        <f t="shared" si="239"/>
        <v>1276.8</v>
      </c>
      <c r="P230" s="50">
        <f t="shared" si="240"/>
        <v>2977.8</v>
      </c>
      <c r="Q230" s="50">
        <f t="shared" si="241"/>
        <v>2482.1999999999998</v>
      </c>
      <c r="R230" s="50">
        <f t="shared" si="242"/>
        <v>3232.12</v>
      </c>
      <c r="S230" s="50">
        <f t="shared" si="243"/>
        <v>6421.7999999999993</v>
      </c>
      <c r="T230" s="50">
        <f t="shared" si="244"/>
        <v>38767.879999999997</v>
      </c>
      <c r="U230" s="53" t="s">
        <v>339</v>
      </c>
      <c r="V230" s="29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30"/>
      <c r="CU230" s="30"/>
      <c r="CV230" s="30"/>
      <c r="CW230" s="30"/>
      <c r="CX230" s="30"/>
      <c r="CY230" s="30"/>
      <c r="CZ230" s="30"/>
      <c r="DA230" s="30"/>
      <c r="DB230" s="30"/>
      <c r="DC230" s="30"/>
      <c r="DD230" s="30"/>
      <c r="DE230" s="30"/>
      <c r="DF230" s="30"/>
      <c r="DG230" s="30"/>
      <c r="DH230" s="30"/>
      <c r="DI230" s="30"/>
      <c r="DJ230" s="30"/>
      <c r="DK230" s="30"/>
      <c r="DL230" s="30"/>
      <c r="DM230" s="30"/>
      <c r="DN230" s="30"/>
      <c r="DO230" s="30"/>
      <c r="DP230" s="30"/>
      <c r="DQ230" s="30"/>
      <c r="DR230" s="30"/>
      <c r="DS230" s="30"/>
      <c r="DT230" s="30"/>
      <c r="DU230" s="30"/>
      <c r="DV230" s="30"/>
      <c r="DW230" s="30"/>
      <c r="DX230" s="30"/>
      <c r="DY230" s="30"/>
      <c r="DZ230" s="30"/>
      <c r="EA230" s="30"/>
      <c r="EB230" s="30"/>
      <c r="EC230" s="30"/>
      <c r="ED230" s="30"/>
      <c r="EE230" s="30"/>
      <c r="EF230" s="30"/>
      <c r="EG230" s="30"/>
      <c r="EH230" s="30"/>
      <c r="EI230" s="30"/>
      <c r="EJ230" s="30"/>
      <c r="EK230" s="30"/>
      <c r="EL230" s="30"/>
      <c r="EM230" s="30"/>
      <c r="EN230" s="30"/>
      <c r="EO230" s="30"/>
      <c r="EP230" s="30"/>
      <c r="EQ230" s="30"/>
      <c r="ER230" s="30"/>
      <c r="ES230" s="30"/>
      <c r="ET230" s="30"/>
      <c r="EU230" s="30"/>
      <c r="EV230" s="30"/>
      <c r="EW230" s="30"/>
      <c r="EX230" s="30"/>
      <c r="EY230" s="30"/>
      <c r="EZ230" s="30"/>
      <c r="FA230" s="30"/>
      <c r="FB230" s="30"/>
      <c r="FC230" s="30"/>
      <c r="FD230" s="30"/>
      <c r="FE230" s="30"/>
      <c r="FF230" s="30"/>
      <c r="FG230" s="30"/>
      <c r="FH230" s="30"/>
      <c r="FI230" s="30"/>
    </row>
    <row r="231" spans="1:165" s="2" customFormat="1" ht="30" customHeight="1" x14ac:dyDescent="0.3">
      <c r="A231" s="72">
        <v>225</v>
      </c>
      <c r="B231" s="27" t="s">
        <v>126</v>
      </c>
      <c r="C231" s="72" t="s">
        <v>269</v>
      </c>
      <c r="D231" s="27" t="s">
        <v>125</v>
      </c>
      <c r="E231" s="27" t="s">
        <v>89</v>
      </c>
      <c r="F231" s="72" t="s">
        <v>251</v>
      </c>
      <c r="G231" s="84" t="s">
        <v>252</v>
      </c>
      <c r="H231" s="84" t="s">
        <v>252</v>
      </c>
      <c r="I231" s="50">
        <v>45000</v>
      </c>
      <c r="J231" s="49">
        <v>1148.33</v>
      </c>
      <c r="K231" s="50">
        <v>25</v>
      </c>
      <c r="L231" s="49">
        <f t="shared" si="213"/>
        <v>1291.5</v>
      </c>
      <c r="M231" s="50">
        <f t="shared" si="230"/>
        <v>3194.9999999999995</v>
      </c>
      <c r="N231" s="50">
        <f t="shared" ref="N231:N233" si="245">I231*1.1%</f>
        <v>495.00000000000006</v>
      </c>
      <c r="O231" s="49">
        <f t="shared" ref="O231:O233" si="246">I231*3.04%</f>
        <v>1368</v>
      </c>
      <c r="P231" s="50">
        <f t="shared" ref="P231:P233" si="247">I231*7.09%</f>
        <v>3190.5</v>
      </c>
      <c r="Q231" s="50">
        <f t="shared" ref="Q231:Q233" si="248">+L231+O231</f>
        <v>2659.5</v>
      </c>
      <c r="R231" s="50">
        <f t="shared" ref="R231:R233" si="249">SUM(J231+K231+L231+O231)</f>
        <v>3832.83</v>
      </c>
      <c r="S231" s="50">
        <f t="shared" ref="S231:S233" si="250">SUM(M231+N231+P231)</f>
        <v>6880.5</v>
      </c>
      <c r="T231" s="50">
        <f t="shared" ref="T231:T233" si="251">I231-R231</f>
        <v>41167.17</v>
      </c>
      <c r="U231" s="53" t="s">
        <v>339</v>
      </c>
      <c r="V231" s="29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30"/>
      <c r="DA231" s="30"/>
      <c r="DB231" s="30"/>
      <c r="DC231" s="30"/>
      <c r="DD231" s="30"/>
      <c r="DE231" s="30"/>
      <c r="DF231" s="30"/>
      <c r="DG231" s="30"/>
      <c r="DH231" s="30"/>
      <c r="DI231" s="30"/>
      <c r="DJ231" s="30"/>
      <c r="DK231" s="30"/>
      <c r="DL231" s="30"/>
      <c r="DM231" s="30"/>
      <c r="DN231" s="30"/>
      <c r="DO231" s="30"/>
      <c r="DP231" s="30"/>
      <c r="DQ231" s="30"/>
      <c r="DR231" s="30"/>
      <c r="DS231" s="30"/>
      <c r="DT231" s="30"/>
      <c r="DU231" s="30"/>
      <c r="DV231" s="30"/>
      <c r="DW231" s="30"/>
      <c r="DX231" s="30"/>
      <c r="DY231" s="30"/>
      <c r="DZ231" s="30"/>
      <c r="EA231" s="30"/>
      <c r="EB231" s="30"/>
      <c r="EC231" s="30"/>
      <c r="ED231" s="30"/>
      <c r="EE231" s="30"/>
      <c r="EF231" s="30"/>
      <c r="EG231" s="30"/>
      <c r="EH231" s="30"/>
      <c r="EI231" s="30"/>
      <c r="EJ231" s="30"/>
      <c r="EK231" s="30"/>
      <c r="EL231" s="30"/>
      <c r="EM231" s="30"/>
      <c r="EN231" s="30"/>
      <c r="EO231" s="30"/>
      <c r="EP231" s="30"/>
      <c r="EQ231" s="30"/>
      <c r="ER231" s="30"/>
      <c r="ES231" s="30"/>
      <c r="ET231" s="30"/>
      <c r="EU231" s="30"/>
      <c r="EV231" s="30"/>
      <c r="EW231" s="30"/>
      <c r="EX231" s="30"/>
      <c r="EY231" s="30"/>
      <c r="EZ231" s="30"/>
      <c r="FA231" s="30"/>
      <c r="FB231" s="30"/>
      <c r="FC231" s="30"/>
      <c r="FD231" s="30"/>
      <c r="FE231" s="30"/>
      <c r="FF231" s="30"/>
      <c r="FG231" s="30"/>
      <c r="FH231" s="30"/>
      <c r="FI231" s="30"/>
    </row>
    <row r="232" spans="1:165" s="2" customFormat="1" ht="30" customHeight="1" x14ac:dyDescent="0.3">
      <c r="A232" s="72">
        <v>226</v>
      </c>
      <c r="B232" s="27" t="s">
        <v>127</v>
      </c>
      <c r="C232" s="72" t="s">
        <v>269</v>
      </c>
      <c r="D232" s="27" t="s">
        <v>125</v>
      </c>
      <c r="E232" s="27" t="s">
        <v>89</v>
      </c>
      <c r="F232" s="72" t="s">
        <v>251</v>
      </c>
      <c r="G232" s="84" t="s">
        <v>252</v>
      </c>
      <c r="H232" s="84" t="s">
        <v>252</v>
      </c>
      <c r="I232" s="50">
        <v>45000</v>
      </c>
      <c r="J232" s="49">
        <v>376.37</v>
      </c>
      <c r="K232" s="50">
        <v>25</v>
      </c>
      <c r="L232" s="49">
        <f t="shared" si="213"/>
        <v>1291.5</v>
      </c>
      <c r="M232" s="50">
        <f t="shared" si="230"/>
        <v>3194.9999999999995</v>
      </c>
      <c r="N232" s="50">
        <f t="shared" si="245"/>
        <v>495.00000000000006</v>
      </c>
      <c r="O232" s="49">
        <f t="shared" si="246"/>
        <v>1368</v>
      </c>
      <c r="P232" s="50">
        <f t="shared" si="247"/>
        <v>3190.5</v>
      </c>
      <c r="Q232" s="50">
        <f t="shared" si="248"/>
        <v>2659.5</v>
      </c>
      <c r="R232" s="50">
        <f t="shared" si="249"/>
        <v>3060.87</v>
      </c>
      <c r="S232" s="50">
        <f t="shared" si="250"/>
        <v>6880.5</v>
      </c>
      <c r="T232" s="50">
        <f t="shared" si="251"/>
        <v>41939.129999999997</v>
      </c>
      <c r="U232" s="53" t="s">
        <v>339</v>
      </c>
      <c r="V232" s="29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30"/>
      <c r="DA232" s="30"/>
      <c r="DB232" s="30"/>
      <c r="DC232" s="30"/>
      <c r="DD232" s="30"/>
      <c r="DE232" s="30"/>
      <c r="DF232" s="30"/>
      <c r="DG232" s="30"/>
      <c r="DH232" s="30"/>
      <c r="DI232" s="30"/>
      <c r="DJ232" s="30"/>
      <c r="DK232" s="30"/>
      <c r="DL232" s="30"/>
      <c r="DM232" s="30"/>
      <c r="DN232" s="30"/>
      <c r="DO232" s="30"/>
      <c r="DP232" s="30"/>
      <c r="DQ232" s="30"/>
      <c r="DR232" s="30"/>
      <c r="DS232" s="30"/>
      <c r="DT232" s="30"/>
      <c r="DU232" s="30"/>
      <c r="DV232" s="30"/>
      <c r="DW232" s="30"/>
      <c r="DX232" s="30"/>
      <c r="DY232" s="30"/>
      <c r="DZ232" s="30"/>
      <c r="EA232" s="30"/>
      <c r="EB232" s="30"/>
      <c r="EC232" s="30"/>
      <c r="ED232" s="30"/>
      <c r="EE232" s="30"/>
      <c r="EF232" s="30"/>
      <c r="EG232" s="30"/>
      <c r="EH232" s="30"/>
      <c r="EI232" s="30"/>
      <c r="EJ232" s="30"/>
      <c r="EK232" s="30"/>
      <c r="EL232" s="30"/>
      <c r="EM232" s="30"/>
      <c r="EN232" s="30"/>
      <c r="EO232" s="30"/>
      <c r="EP232" s="30"/>
      <c r="EQ232" s="30"/>
      <c r="ER232" s="30"/>
      <c r="ES232" s="30"/>
      <c r="ET232" s="30"/>
      <c r="EU232" s="30"/>
      <c r="EV232" s="30"/>
      <c r="EW232" s="30"/>
      <c r="EX232" s="30"/>
      <c r="EY232" s="30"/>
      <c r="EZ232" s="30"/>
      <c r="FA232" s="30"/>
      <c r="FB232" s="30"/>
      <c r="FC232" s="30"/>
      <c r="FD232" s="30"/>
      <c r="FE232" s="30"/>
      <c r="FF232" s="30"/>
      <c r="FG232" s="30"/>
      <c r="FH232" s="30"/>
      <c r="FI232" s="30"/>
    </row>
    <row r="233" spans="1:165" s="2" customFormat="1" ht="30" customHeight="1" x14ac:dyDescent="0.3">
      <c r="A233" s="72">
        <v>227</v>
      </c>
      <c r="B233" s="27" t="s">
        <v>129</v>
      </c>
      <c r="C233" s="72" t="s">
        <v>268</v>
      </c>
      <c r="D233" s="27" t="s">
        <v>128</v>
      </c>
      <c r="E233" s="27" t="s">
        <v>1</v>
      </c>
      <c r="F233" s="72" t="s">
        <v>251</v>
      </c>
      <c r="G233" s="84" t="s">
        <v>252</v>
      </c>
      <c r="H233" s="84" t="s">
        <v>252</v>
      </c>
      <c r="I233" s="50">
        <v>50000</v>
      </c>
      <c r="J233" s="49">
        <v>1854</v>
      </c>
      <c r="K233" s="50">
        <v>25</v>
      </c>
      <c r="L233" s="49">
        <f t="shared" si="213"/>
        <v>1435</v>
      </c>
      <c r="M233" s="50">
        <f t="shared" si="230"/>
        <v>3549.9999999999995</v>
      </c>
      <c r="N233" s="50">
        <f t="shared" si="245"/>
        <v>550</v>
      </c>
      <c r="O233" s="49">
        <f t="shared" si="246"/>
        <v>1520</v>
      </c>
      <c r="P233" s="50">
        <f t="shared" si="247"/>
        <v>3545.0000000000005</v>
      </c>
      <c r="Q233" s="50">
        <f t="shared" si="248"/>
        <v>2955</v>
      </c>
      <c r="R233" s="50">
        <f t="shared" si="249"/>
        <v>4834</v>
      </c>
      <c r="S233" s="50">
        <f t="shared" si="250"/>
        <v>7645</v>
      </c>
      <c r="T233" s="50">
        <f t="shared" si="251"/>
        <v>45166</v>
      </c>
      <c r="U233" s="53" t="s">
        <v>339</v>
      </c>
      <c r="V233" s="29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30"/>
      <c r="DL233" s="30"/>
      <c r="DM233" s="30"/>
      <c r="DN233" s="30"/>
      <c r="DO233" s="30"/>
      <c r="DP233" s="30"/>
      <c r="DQ233" s="30"/>
      <c r="DR233" s="30"/>
      <c r="DS233" s="30"/>
      <c r="DT233" s="30"/>
      <c r="DU233" s="30"/>
      <c r="DV233" s="30"/>
      <c r="DW233" s="30"/>
      <c r="DX233" s="30"/>
      <c r="DY233" s="30"/>
      <c r="DZ233" s="30"/>
      <c r="EA233" s="30"/>
      <c r="EB233" s="30"/>
      <c r="EC233" s="30"/>
      <c r="ED233" s="30"/>
      <c r="EE233" s="30"/>
      <c r="EF233" s="30"/>
      <c r="EG233" s="30"/>
      <c r="EH233" s="30"/>
      <c r="EI233" s="30"/>
      <c r="EJ233" s="30"/>
      <c r="EK233" s="30"/>
      <c r="EL233" s="30"/>
      <c r="EM233" s="30"/>
      <c r="EN233" s="30"/>
      <c r="EO233" s="30"/>
      <c r="EP233" s="30"/>
      <c r="EQ233" s="30"/>
      <c r="ER233" s="30"/>
      <c r="ES233" s="30"/>
      <c r="ET233" s="30"/>
      <c r="EU233" s="30"/>
      <c r="EV233" s="30"/>
      <c r="EW233" s="30"/>
      <c r="EX233" s="30"/>
      <c r="EY233" s="30"/>
      <c r="EZ233" s="30"/>
      <c r="FA233" s="30"/>
      <c r="FB233" s="30"/>
      <c r="FC233" s="30"/>
      <c r="FD233" s="30"/>
      <c r="FE233" s="30"/>
      <c r="FF233" s="30"/>
      <c r="FG233" s="30"/>
      <c r="FH233" s="30"/>
      <c r="FI233" s="30"/>
    </row>
    <row r="234" spans="1:165" s="19" customFormat="1" ht="30" customHeight="1" x14ac:dyDescent="0.3">
      <c r="A234" s="72">
        <v>228</v>
      </c>
      <c r="B234" s="27" t="s">
        <v>260</v>
      </c>
      <c r="C234" s="72" t="s">
        <v>269</v>
      </c>
      <c r="D234" s="27" t="s">
        <v>261</v>
      </c>
      <c r="E234" s="27" t="s">
        <v>86</v>
      </c>
      <c r="F234" s="72" t="s">
        <v>251</v>
      </c>
      <c r="G234" s="84" t="s">
        <v>252</v>
      </c>
      <c r="H234" s="84" t="s">
        <v>252</v>
      </c>
      <c r="I234" s="50">
        <v>42000</v>
      </c>
      <c r="J234" s="49">
        <v>724.92</v>
      </c>
      <c r="K234" s="50">
        <v>25</v>
      </c>
      <c r="L234" s="49">
        <f t="shared" si="213"/>
        <v>1205.4000000000001</v>
      </c>
      <c r="M234" s="50">
        <f t="shared" ref="M234" si="252">I234*7.1%</f>
        <v>2981.9999999999995</v>
      </c>
      <c r="N234" s="50">
        <f t="shared" ref="N234" si="253">I234*1.1%</f>
        <v>462.00000000000006</v>
      </c>
      <c r="O234" s="49">
        <f t="shared" ref="O234" si="254">I234*3.04%</f>
        <v>1276.8</v>
      </c>
      <c r="P234" s="50">
        <f t="shared" ref="P234" si="255">I234*7.09%</f>
        <v>2977.8</v>
      </c>
      <c r="Q234" s="50">
        <f t="shared" ref="Q234" si="256">+L234+O234</f>
        <v>2482.1999999999998</v>
      </c>
      <c r="R234" s="50">
        <f t="shared" ref="R234" si="257">SUM(J234+K234+L234+O234)</f>
        <v>3232.12</v>
      </c>
      <c r="S234" s="50">
        <f t="shared" ref="S234" si="258">SUM(M234+N234+P234)</f>
        <v>6421.7999999999993</v>
      </c>
      <c r="T234" s="50">
        <f t="shared" ref="T234" si="259">I234-R234</f>
        <v>38767.879999999997</v>
      </c>
      <c r="U234" s="53" t="s">
        <v>339</v>
      </c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  <c r="CO234" s="31"/>
      <c r="CP234" s="31"/>
      <c r="CQ234" s="31"/>
      <c r="CR234" s="31"/>
      <c r="CS234" s="31"/>
      <c r="CT234" s="31"/>
      <c r="CU234" s="31"/>
      <c r="CV234" s="31"/>
      <c r="CW234" s="31"/>
      <c r="CX234" s="31"/>
      <c r="CY234" s="31"/>
      <c r="CZ234" s="31"/>
      <c r="DA234" s="31"/>
      <c r="DB234" s="31"/>
      <c r="DC234" s="31"/>
      <c r="DD234" s="31"/>
      <c r="DE234" s="31"/>
      <c r="DF234" s="31"/>
      <c r="DG234" s="31"/>
      <c r="DH234" s="31"/>
      <c r="DI234" s="31"/>
      <c r="DJ234" s="31"/>
      <c r="DK234" s="31"/>
      <c r="DL234" s="31"/>
      <c r="DM234" s="31"/>
      <c r="DN234" s="31"/>
      <c r="DO234" s="31"/>
      <c r="DP234" s="31"/>
      <c r="DQ234" s="31"/>
      <c r="DR234" s="31"/>
      <c r="DS234" s="31"/>
      <c r="DT234" s="31"/>
      <c r="DU234" s="31"/>
      <c r="DV234" s="31"/>
      <c r="DW234" s="31"/>
      <c r="DX234" s="31"/>
      <c r="DY234" s="31"/>
      <c r="DZ234" s="31"/>
      <c r="EA234" s="31"/>
      <c r="EB234" s="31"/>
      <c r="EC234" s="31"/>
      <c r="ED234" s="31"/>
      <c r="EE234" s="31"/>
      <c r="EF234" s="31"/>
      <c r="EG234" s="31"/>
      <c r="EH234" s="31"/>
      <c r="EI234" s="31"/>
      <c r="EJ234" s="31"/>
      <c r="EK234" s="31"/>
      <c r="EL234" s="31"/>
      <c r="EM234" s="31"/>
      <c r="EN234" s="31"/>
      <c r="EO234" s="31"/>
      <c r="EP234" s="31"/>
      <c r="EQ234" s="31"/>
      <c r="ER234" s="31"/>
      <c r="ES234" s="31"/>
      <c r="ET234" s="31"/>
      <c r="EU234" s="31"/>
      <c r="EV234" s="31"/>
      <c r="EW234" s="31"/>
      <c r="EX234" s="31"/>
      <c r="EY234" s="31"/>
      <c r="EZ234" s="31"/>
      <c r="FA234" s="31"/>
      <c r="FB234" s="31"/>
      <c r="FC234" s="31"/>
      <c r="FD234" s="31"/>
      <c r="FE234" s="31"/>
      <c r="FF234" s="31"/>
      <c r="FG234" s="31"/>
      <c r="FH234" s="31"/>
      <c r="FI234" s="31"/>
    </row>
    <row r="235" spans="1:165" s="2" customFormat="1" ht="30" customHeight="1" x14ac:dyDescent="0.3">
      <c r="A235" s="72">
        <v>229</v>
      </c>
      <c r="B235" s="27" t="s">
        <v>232</v>
      </c>
      <c r="C235" s="72" t="s">
        <v>269</v>
      </c>
      <c r="D235" s="27" t="s">
        <v>233</v>
      </c>
      <c r="E235" s="27" t="s">
        <v>1</v>
      </c>
      <c r="F235" s="72" t="s">
        <v>251</v>
      </c>
      <c r="G235" s="84" t="s">
        <v>252</v>
      </c>
      <c r="H235" s="84" t="s">
        <v>252</v>
      </c>
      <c r="I235" s="50">
        <v>50000</v>
      </c>
      <c r="J235" s="49">
        <v>1854</v>
      </c>
      <c r="K235" s="50">
        <v>25</v>
      </c>
      <c r="L235" s="49">
        <f t="shared" si="213"/>
        <v>1435</v>
      </c>
      <c r="M235" s="50">
        <f t="shared" ref="M235:M255" si="260">I235*7.1%</f>
        <v>3549.9999999999995</v>
      </c>
      <c r="N235" s="50">
        <f t="shared" ref="N235:N255" si="261">I235*1.1%</f>
        <v>550</v>
      </c>
      <c r="O235" s="49">
        <f t="shared" ref="O235:O255" si="262">I235*3.04%</f>
        <v>1520</v>
      </c>
      <c r="P235" s="50">
        <f t="shared" ref="P235:P255" si="263">I235*7.09%</f>
        <v>3545.0000000000005</v>
      </c>
      <c r="Q235" s="50">
        <f t="shared" ref="Q235:Q255" si="264">+L235+O235</f>
        <v>2955</v>
      </c>
      <c r="R235" s="50">
        <f t="shared" ref="R235:R255" si="265">SUM(J235+K235+L235+O235)</f>
        <v>4834</v>
      </c>
      <c r="S235" s="50">
        <f t="shared" ref="S235:S255" si="266">SUM(M235+N235+P235)</f>
        <v>7645</v>
      </c>
      <c r="T235" s="50">
        <f t="shared" ref="T235:T246" si="267">I235-R235</f>
        <v>45166</v>
      </c>
      <c r="U235" s="53" t="s">
        <v>339</v>
      </c>
      <c r="V235" s="29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30"/>
      <c r="CU235" s="30"/>
      <c r="CV235" s="30"/>
      <c r="CW235" s="30"/>
      <c r="CX235" s="30"/>
      <c r="CY235" s="30"/>
      <c r="CZ235" s="30"/>
      <c r="DA235" s="30"/>
      <c r="DB235" s="30"/>
      <c r="DC235" s="30"/>
      <c r="DD235" s="30"/>
      <c r="DE235" s="30"/>
      <c r="DF235" s="30"/>
      <c r="DG235" s="30"/>
      <c r="DH235" s="30"/>
      <c r="DI235" s="30"/>
      <c r="DJ235" s="30"/>
      <c r="DK235" s="30"/>
      <c r="DL235" s="30"/>
      <c r="DM235" s="30"/>
      <c r="DN235" s="30"/>
      <c r="DO235" s="30"/>
      <c r="DP235" s="30"/>
      <c r="DQ235" s="30"/>
      <c r="DR235" s="30"/>
      <c r="DS235" s="30"/>
      <c r="DT235" s="30"/>
      <c r="DU235" s="30"/>
      <c r="DV235" s="30"/>
      <c r="DW235" s="30"/>
      <c r="DX235" s="30"/>
      <c r="DY235" s="30"/>
      <c r="DZ235" s="30"/>
      <c r="EA235" s="30"/>
      <c r="EB235" s="30"/>
      <c r="EC235" s="30"/>
      <c r="ED235" s="30"/>
      <c r="EE235" s="30"/>
      <c r="EF235" s="30"/>
      <c r="EG235" s="30"/>
      <c r="EH235" s="30"/>
      <c r="EI235" s="30"/>
      <c r="EJ235" s="30"/>
      <c r="EK235" s="30"/>
      <c r="EL235" s="30"/>
      <c r="EM235" s="30"/>
      <c r="EN235" s="30"/>
      <c r="EO235" s="30"/>
      <c r="EP235" s="30"/>
      <c r="EQ235" s="30"/>
      <c r="ER235" s="30"/>
      <c r="ES235" s="30"/>
      <c r="ET235" s="30"/>
      <c r="EU235" s="30"/>
      <c r="EV235" s="30"/>
      <c r="EW235" s="30"/>
      <c r="EX235" s="30"/>
      <c r="EY235" s="30"/>
      <c r="EZ235" s="30"/>
      <c r="FA235" s="30"/>
      <c r="FB235" s="30"/>
      <c r="FC235" s="30"/>
      <c r="FD235" s="30"/>
      <c r="FE235" s="30"/>
      <c r="FF235" s="30"/>
      <c r="FG235" s="30"/>
      <c r="FH235" s="30"/>
      <c r="FI235" s="30"/>
    </row>
    <row r="236" spans="1:165" s="2" customFormat="1" ht="30" customHeight="1" x14ac:dyDescent="0.3">
      <c r="A236" s="72">
        <v>230</v>
      </c>
      <c r="B236" s="27" t="s">
        <v>332</v>
      </c>
      <c r="C236" s="72" t="s">
        <v>268</v>
      </c>
      <c r="D236" s="27" t="s">
        <v>233</v>
      </c>
      <c r="E236" s="27" t="s">
        <v>1</v>
      </c>
      <c r="F236" s="72" t="s">
        <v>251</v>
      </c>
      <c r="G236" s="84" t="s">
        <v>252</v>
      </c>
      <c r="H236" s="84" t="s">
        <v>252</v>
      </c>
      <c r="I236" s="50">
        <v>61000</v>
      </c>
      <c r="J236" s="49">
        <v>3674.86</v>
      </c>
      <c r="K236" s="50">
        <v>25</v>
      </c>
      <c r="L236" s="49">
        <f t="shared" si="213"/>
        <v>1750.7</v>
      </c>
      <c r="M236" s="50">
        <f t="shared" si="260"/>
        <v>4331</v>
      </c>
      <c r="N236" s="50">
        <f t="shared" si="261"/>
        <v>671.00000000000011</v>
      </c>
      <c r="O236" s="49">
        <f t="shared" si="262"/>
        <v>1854.4</v>
      </c>
      <c r="P236" s="50">
        <f t="shared" si="263"/>
        <v>4324.9000000000005</v>
      </c>
      <c r="Q236" s="50">
        <f t="shared" si="264"/>
        <v>3605.1000000000004</v>
      </c>
      <c r="R236" s="50">
        <f t="shared" si="265"/>
        <v>7304.9600000000009</v>
      </c>
      <c r="S236" s="50">
        <f t="shared" si="266"/>
        <v>9326.9000000000015</v>
      </c>
      <c r="T236" s="50">
        <f t="shared" si="267"/>
        <v>53695.040000000001</v>
      </c>
      <c r="U236" s="53" t="s">
        <v>339</v>
      </c>
      <c r="V236" s="29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30"/>
      <c r="DA236" s="30"/>
      <c r="DB236" s="30"/>
      <c r="DC236" s="30"/>
      <c r="DD236" s="30"/>
      <c r="DE236" s="30"/>
      <c r="DF236" s="30"/>
      <c r="DG236" s="30"/>
      <c r="DH236" s="30"/>
      <c r="DI236" s="30"/>
      <c r="DJ236" s="30"/>
      <c r="DK236" s="30"/>
      <c r="DL236" s="30"/>
      <c r="DM236" s="30"/>
      <c r="DN236" s="30"/>
      <c r="DO236" s="30"/>
      <c r="DP236" s="30"/>
      <c r="DQ236" s="30"/>
      <c r="DR236" s="30"/>
      <c r="DS236" s="30"/>
      <c r="DT236" s="30"/>
      <c r="DU236" s="30"/>
      <c r="DV236" s="30"/>
      <c r="DW236" s="30"/>
      <c r="DX236" s="30"/>
      <c r="DY236" s="30"/>
      <c r="DZ236" s="30"/>
      <c r="EA236" s="30"/>
      <c r="EB236" s="30"/>
      <c r="EC236" s="30"/>
      <c r="ED236" s="30"/>
      <c r="EE236" s="30"/>
      <c r="EF236" s="30"/>
      <c r="EG236" s="30"/>
      <c r="EH236" s="30"/>
      <c r="EI236" s="30"/>
      <c r="EJ236" s="30"/>
      <c r="EK236" s="30"/>
      <c r="EL236" s="30"/>
      <c r="EM236" s="30"/>
      <c r="EN236" s="30"/>
      <c r="EO236" s="30"/>
      <c r="EP236" s="30"/>
      <c r="EQ236" s="30"/>
      <c r="ER236" s="30"/>
      <c r="ES236" s="30"/>
      <c r="ET236" s="30"/>
      <c r="EU236" s="30"/>
      <c r="EV236" s="30"/>
      <c r="EW236" s="30"/>
      <c r="EX236" s="30"/>
      <c r="EY236" s="30"/>
      <c r="EZ236" s="30"/>
      <c r="FA236" s="30"/>
      <c r="FB236" s="30"/>
      <c r="FC236" s="30"/>
      <c r="FD236" s="30"/>
      <c r="FE236" s="30"/>
      <c r="FF236" s="30"/>
      <c r="FG236" s="30"/>
      <c r="FH236" s="30"/>
      <c r="FI236" s="30"/>
    </row>
    <row r="237" spans="1:165" s="2" customFormat="1" ht="30" customHeight="1" x14ac:dyDescent="0.3">
      <c r="A237" s="72">
        <v>231</v>
      </c>
      <c r="B237" s="27" t="s">
        <v>406</v>
      </c>
      <c r="C237" s="72" t="s">
        <v>268</v>
      </c>
      <c r="D237" s="27" t="s">
        <v>233</v>
      </c>
      <c r="E237" s="27" t="s">
        <v>1</v>
      </c>
      <c r="F237" s="72" t="s">
        <v>251</v>
      </c>
      <c r="G237" s="84" t="s">
        <v>252</v>
      </c>
      <c r="H237" s="84" t="s">
        <v>252</v>
      </c>
      <c r="I237" s="50">
        <v>61000</v>
      </c>
      <c r="J237" s="49">
        <v>3674.86</v>
      </c>
      <c r="K237" s="50">
        <v>25</v>
      </c>
      <c r="L237" s="49">
        <f t="shared" ref="L237" si="268">I237*2.87%</f>
        <v>1750.7</v>
      </c>
      <c r="M237" s="50">
        <f t="shared" ref="M237" si="269">I237*7.1%</f>
        <v>4331</v>
      </c>
      <c r="N237" s="50">
        <f t="shared" ref="N237" si="270">I237*1.1%</f>
        <v>671.00000000000011</v>
      </c>
      <c r="O237" s="49">
        <f t="shared" ref="O237" si="271">I237*3.04%</f>
        <v>1854.4</v>
      </c>
      <c r="P237" s="50">
        <f t="shared" ref="P237" si="272">I237*7.09%</f>
        <v>4324.9000000000005</v>
      </c>
      <c r="Q237" s="50">
        <f t="shared" ref="Q237" si="273">+L237+O237</f>
        <v>3605.1000000000004</v>
      </c>
      <c r="R237" s="50">
        <f t="shared" si="265"/>
        <v>7304.9600000000009</v>
      </c>
      <c r="S237" s="50">
        <f t="shared" si="266"/>
        <v>9326.9000000000015</v>
      </c>
      <c r="T237" s="50">
        <f t="shared" si="267"/>
        <v>53695.040000000001</v>
      </c>
      <c r="U237" s="53" t="s">
        <v>339</v>
      </c>
      <c r="V237" s="29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30"/>
      <c r="CI237" s="30"/>
      <c r="CJ237" s="30"/>
      <c r="CK237" s="30"/>
      <c r="CL237" s="30"/>
      <c r="CM237" s="30"/>
      <c r="CN237" s="30"/>
      <c r="CO237" s="30"/>
      <c r="CP237" s="30"/>
      <c r="CQ237" s="30"/>
      <c r="CR237" s="30"/>
      <c r="CS237" s="30"/>
      <c r="CT237" s="30"/>
      <c r="CU237" s="30"/>
      <c r="CV237" s="30"/>
      <c r="CW237" s="30"/>
      <c r="CX237" s="30"/>
      <c r="CY237" s="30"/>
      <c r="CZ237" s="30"/>
      <c r="DA237" s="30"/>
      <c r="DB237" s="30"/>
      <c r="DC237" s="30"/>
      <c r="DD237" s="30"/>
      <c r="DE237" s="30"/>
      <c r="DF237" s="30"/>
      <c r="DG237" s="30"/>
      <c r="DH237" s="30"/>
      <c r="DI237" s="30"/>
      <c r="DJ237" s="30"/>
      <c r="DK237" s="30"/>
      <c r="DL237" s="30"/>
      <c r="DM237" s="30"/>
      <c r="DN237" s="30"/>
      <c r="DO237" s="30"/>
      <c r="DP237" s="30"/>
      <c r="DQ237" s="30"/>
      <c r="DR237" s="30"/>
      <c r="DS237" s="30"/>
      <c r="DT237" s="30"/>
      <c r="DU237" s="30"/>
      <c r="DV237" s="30"/>
      <c r="DW237" s="30"/>
      <c r="DX237" s="30"/>
      <c r="DY237" s="30"/>
      <c r="DZ237" s="30"/>
      <c r="EA237" s="30"/>
      <c r="EB237" s="30"/>
      <c r="EC237" s="30"/>
      <c r="ED237" s="30"/>
      <c r="EE237" s="30"/>
      <c r="EF237" s="30"/>
      <c r="EG237" s="30"/>
      <c r="EH237" s="30"/>
      <c r="EI237" s="30"/>
      <c r="EJ237" s="30"/>
      <c r="EK237" s="30"/>
      <c r="EL237" s="30"/>
      <c r="EM237" s="30"/>
      <c r="EN237" s="30"/>
      <c r="EO237" s="30"/>
      <c r="EP237" s="30"/>
      <c r="EQ237" s="30"/>
      <c r="ER237" s="30"/>
      <c r="ES237" s="30"/>
      <c r="ET237" s="30"/>
      <c r="EU237" s="30"/>
      <c r="EV237" s="30"/>
      <c r="EW237" s="30"/>
      <c r="EX237" s="30"/>
      <c r="EY237" s="30"/>
      <c r="EZ237" s="30"/>
      <c r="FA237" s="30"/>
      <c r="FB237" s="30"/>
      <c r="FC237" s="30"/>
      <c r="FD237" s="30"/>
      <c r="FE237" s="30"/>
      <c r="FF237" s="30"/>
      <c r="FG237" s="30"/>
      <c r="FH237" s="30"/>
      <c r="FI237" s="30"/>
    </row>
    <row r="238" spans="1:165" s="2" customFormat="1" ht="30" customHeight="1" x14ac:dyDescent="0.3">
      <c r="A238" s="72">
        <v>232</v>
      </c>
      <c r="B238" s="27" t="s">
        <v>118</v>
      </c>
      <c r="C238" s="72" t="s">
        <v>269</v>
      </c>
      <c r="D238" s="27" t="s">
        <v>233</v>
      </c>
      <c r="E238" s="27" t="s">
        <v>89</v>
      </c>
      <c r="F238" s="72" t="s">
        <v>251</v>
      </c>
      <c r="G238" s="84" t="s">
        <v>252</v>
      </c>
      <c r="H238" s="84" t="s">
        <v>252</v>
      </c>
      <c r="I238" s="50">
        <v>45000</v>
      </c>
      <c r="J238" s="49">
        <v>1148.33</v>
      </c>
      <c r="K238" s="50">
        <v>25</v>
      </c>
      <c r="L238" s="49">
        <f t="shared" si="213"/>
        <v>1291.5</v>
      </c>
      <c r="M238" s="50">
        <f>I238*7.1%</f>
        <v>3194.9999999999995</v>
      </c>
      <c r="N238" s="50">
        <f>I238*1.1%</f>
        <v>495.00000000000006</v>
      </c>
      <c r="O238" s="49">
        <f>I238*3.04%</f>
        <v>1368</v>
      </c>
      <c r="P238" s="50">
        <f>I238*7.09%</f>
        <v>3190.5</v>
      </c>
      <c r="Q238" s="50">
        <f>+L238+O238</f>
        <v>2659.5</v>
      </c>
      <c r="R238" s="50">
        <f>SUM(J238+K238+L238+O238)</f>
        <v>3832.83</v>
      </c>
      <c r="S238" s="50">
        <f>SUM(M238+N238+P238)</f>
        <v>6880.5</v>
      </c>
      <c r="T238" s="50">
        <f>I238-R238</f>
        <v>41167.17</v>
      </c>
      <c r="U238" s="53" t="s">
        <v>339</v>
      </c>
      <c r="V238" s="29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30"/>
      <c r="CU238" s="30"/>
      <c r="CV238" s="30"/>
      <c r="CW238" s="30"/>
      <c r="CX238" s="30"/>
      <c r="CY238" s="30"/>
      <c r="CZ238" s="30"/>
      <c r="DA238" s="30"/>
      <c r="DB238" s="30"/>
      <c r="DC238" s="30"/>
      <c r="DD238" s="30"/>
      <c r="DE238" s="30"/>
      <c r="DF238" s="30"/>
      <c r="DG238" s="30"/>
      <c r="DH238" s="30"/>
      <c r="DI238" s="30"/>
      <c r="DJ238" s="30"/>
      <c r="DK238" s="30"/>
      <c r="DL238" s="30"/>
      <c r="DM238" s="30"/>
      <c r="DN238" s="30"/>
      <c r="DO238" s="30"/>
      <c r="DP238" s="30"/>
      <c r="DQ238" s="30"/>
      <c r="DR238" s="30"/>
      <c r="DS238" s="30"/>
      <c r="DT238" s="30"/>
      <c r="DU238" s="30"/>
      <c r="DV238" s="30"/>
      <c r="DW238" s="30"/>
      <c r="DX238" s="30"/>
      <c r="DY238" s="30"/>
      <c r="DZ238" s="30"/>
      <c r="EA238" s="30"/>
      <c r="EB238" s="30"/>
      <c r="EC238" s="30"/>
      <c r="ED238" s="30"/>
      <c r="EE238" s="30"/>
      <c r="EF238" s="30"/>
      <c r="EG238" s="30"/>
      <c r="EH238" s="30"/>
      <c r="EI238" s="30"/>
      <c r="EJ238" s="30"/>
      <c r="EK238" s="30"/>
      <c r="EL238" s="30"/>
      <c r="EM238" s="30"/>
      <c r="EN238" s="30"/>
      <c r="EO238" s="30"/>
      <c r="EP238" s="30"/>
      <c r="EQ238" s="30"/>
      <c r="ER238" s="30"/>
      <c r="ES238" s="30"/>
      <c r="ET238" s="30"/>
      <c r="EU238" s="30"/>
      <c r="EV238" s="30"/>
      <c r="EW238" s="30"/>
      <c r="EX238" s="30"/>
      <c r="EY238" s="30"/>
      <c r="EZ238" s="30"/>
      <c r="FA238" s="30"/>
      <c r="FB238" s="30"/>
      <c r="FC238" s="30"/>
      <c r="FD238" s="30"/>
      <c r="FE238" s="30"/>
      <c r="FF238" s="30"/>
      <c r="FG238" s="30"/>
      <c r="FH238" s="30"/>
      <c r="FI238" s="30"/>
    </row>
    <row r="239" spans="1:165" s="2" customFormat="1" ht="30" customHeight="1" x14ac:dyDescent="0.3">
      <c r="A239" s="72">
        <v>233</v>
      </c>
      <c r="B239" s="27" t="s">
        <v>21</v>
      </c>
      <c r="C239" s="72" t="s">
        <v>268</v>
      </c>
      <c r="D239" s="27" t="s">
        <v>130</v>
      </c>
      <c r="E239" s="27" t="s">
        <v>20</v>
      </c>
      <c r="F239" s="72" t="s">
        <v>251</v>
      </c>
      <c r="G239" s="84" t="s">
        <v>252</v>
      </c>
      <c r="H239" s="84" t="s">
        <v>252</v>
      </c>
      <c r="I239" s="50">
        <v>190000</v>
      </c>
      <c r="J239" s="49">
        <v>33275.620000000003</v>
      </c>
      <c r="K239" s="50">
        <v>25</v>
      </c>
      <c r="L239" s="49">
        <f>I239*2.87%</f>
        <v>5453</v>
      </c>
      <c r="M239" s="50">
        <f t="shared" ref="M239" si="274">I239*7.1%</f>
        <v>13489.999999999998</v>
      </c>
      <c r="N239" s="50">
        <f t="shared" ref="N239" si="275">I239*1.1%</f>
        <v>2090</v>
      </c>
      <c r="O239" s="49">
        <v>5776</v>
      </c>
      <c r="P239" s="50">
        <f t="shared" ref="P239" si="276">I239*7.09%</f>
        <v>13471</v>
      </c>
      <c r="Q239" s="50">
        <f t="shared" ref="Q239" si="277">+L239+O239</f>
        <v>11229</v>
      </c>
      <c r="R239" s="50">
        <f t="shared" ref="R239" si="278">SUM(J239+K239+L239+O239)</f>
        <v>44529.62</v>
      </c>
      <c r="S239" s="50">
        <f t="shared" ref="S239" si="279">SUM(M239+N239+P239)</f>
        <v>29051</v>
      </c>
      <c r="T239" s="50">
        <f t="shared" ref="T239" si="280">I239-R239</f>
        <v>145470.38</v>
      </c>
      <c r="U239" s="53" t="s">
        <v>339</v>
      </c>
      <c r="V239" s="29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30"/>
      <c r="DA239" s="30"/>
      <c r="DB239" s="30"/>
      <c r="DC239" s="30"/>
      <c r="DD239" s="30"/>
      <c r="DE239" s="30"/>
      <c r="DF239" s="30"/>
      <c r="DG239" s="30"/>
      <c r="DH239" s="30"/>
      <c r="DI239" s="30"/>
      <c r="DJ239" s="30"/>
      <c r="DK239" s="30"/>
      <c r="DL239" s="30"/>
      <c r="DM239" s="30"/>
      <c r="DN239" s="30"/>
      <c r="DO239" s="30"/>
      <c r="DP239" s="30"/>
      <c r="DQ239" s="30"/>
      <c r="DR239" s="30"/>
      <c r="DS239" s="30"/>
      <c r="DT239" s="30"/>
      <c r="DU239" s="30"/>
      <c r="DV239" s="30"/>
      <c r="DW239" s="30"/>
      <c r="DX239" s="30"/>
      <c r="DY239" s="30"/>
      <c r="DZ239" s="30"/>
      <c r="EA239" s="30"/>
      <c r="EB239" s="30"/>
      <c r="EC239" s="30"/>
      <c r="ED239" s="30"/>
      <c r="EE239" s="30"/>
      <c r="EF239" s="30"/>
      <c r="EG239" s="30"/>
      <c r="EH239" s="30"/>
      <c r="EI239" s="30"/>
      <c r="EJ239" s="30"/>
      <c r="EK239" s="30"/>
      <c r="EL239" s="30"/>
      <c r="EM239" s="30"/>
      <c r="EN239" s="30"/>
      <c r="EO239" s="30"/>
      <c r="EP239" s="30"/>
      <c r="EQ239" s="30"/>
      <c r="ER239" s="30"/>
      <c r="ES239" s="30"/>
      <c r="ET239" s="30"/>
      <c r="EU239" s="30"/>
      <c r="EV239" s="30"/>
      <c r="EW239" s="30"/>
      <c r="EX239" s="30"/>
      <c r="EY239" s="30"/>
      <c r="EZ239" s="30"/>
      <c r="FA239" s="30"/>
      <c r="FB239" s="30"/>
      <c r="FC239" s="30"/>
      <c r="FD239" s="30"/>
      <c r="FE239" s="30"/>
      <c r="FF239" s="30"/>
      <c r="FG239" s="30"/>
      <c r="FH239" s="30"/>
      <c r="FI239" s="30"/>
    </row>
    <row r="240" spans="1:165" s="2" customFormat="1" ht="30" customHeight="1" x14ac:dyDescent="0.3">
      <c r="A240" s="72">
        <v>234</v>
      </c>
      <c r="B240" s="27" t="s">
        <v>221</v>
      </c>
      <c r="C240" s="72" t="s">
        <v>268</v>
      </c>
      <c r="D240" s="27" t="s">
        <v>130</v>
      </c>
      <c r="E240" s="27" t="s">
        <v>188</v>
      </c>
      <c r="F240" s="72" t="s">
        <v>251</v>
      </c>
      <c r="G240" s="84" t="s">
        <v>252</v>
      </c>
      <c r="H240" s="84" t="s">
        <v>252</v>
      </c>
      <c r="I240" s="50">
        <v>50000</v>
      </c>
      <c r="J240" s="49">
        <v>1854</v>
      </c>
      <c r="K240" s="50">
        <v>25</v>
      </c>
      <c r="L240" s="49">
        <f t="shared" si="213"/>
        <v>1435</v>
      </c>
      <c r="M240" s="50">
        <f t="shared" si="260"/>
        <v>3549.9999999999995</v>
      </c>
      <c r="N240" s="50">
        <f t="shared" si="261"/>
        <v>550</v>
      </c>
      <c r="O240" s="49">
        <f t="shared" si="262"/>
        <v>1520</v>
      </c>
      <c r="P240" s="50">
        <f t="shared" si="263"/>
        <v>3545.0000000000005</v>
      </c>
      <c r="Q240" s="50">
        <f t="shared" si="264"/>
        <v>2955</v>
      </c>
      <c r="R240" s="50">
        <f t="shared" si="265"/>
        <v>4834</v>
      </c>
      <c r="S240" s="50">
        <f t="shared" si="266"/>
        <v>7645</v>
      </c>
      <c r="T240" s="50">
        <f t="shared" si="267"/>
        <v>45166</v>
      </c>
      <c r="U240" s="53" t="s">
        <v>339</v>
      </c>
      <c r="V240" s="29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30"/>
      <c r="CI240" s="30"/>
      <c r="CJ240" s="30"/>
      <c r="CK240" s="30"/>
      <c r="CL240" s="30"/>
      <c r="CM240" s="30"/>
      <c r="CN240" s="30"/>
      <c r="CO240" s="30"/>
      <c r="CP240" s="30"/>
      <c r="CQ240" s="30"/>
      <c r="CR240" s="30"/>
      <c r="CS240" s="30"/>
      <c r="CT240" s="30"/>
      <c r="CU240" s="30"/>
      <c r="CV240" s="30"/>
      <c r="CW240" s="30"/>
      <c r="CX240" s="30"/>
      <c r="CY240" s="30"/>
      <c r="CZ240" s="30"/>
      <c r="DA240" s="30"/>
      <c r="DB240" s="30"/>
      <c r="DC240" s="30"/>
      <c r="DD240" s="30"/>
      <c r="DE240" s="30"/>
      <c r="DF240" s="30"/>
      <c r="DG240" s="30"/>
      <c r="DH240" s="30"/>
      <c r="DI240" s="30"/>
      <c r="DJ240" s="30"/>
      <c r="DK240" s="30"/>
      <c r="DL240" s="30"/>
      <c r="DM240" s="30"/>
      <c r="DN240" s="30"/>
      <c r="DO240" s="30"/>
      <c r="DP240" s="30"/>
      <c r="DQ240" s="30"/>
      <c r="DR240" s="30"/>
      <c r="DS240" s="30"/>
      <c r="DT240" s="30"/>
      <c r="DU240" s="30"/>
      <c r="DV240" s="30"/>
      <c r="DW240" s="30"/>
      <c r="DX240" s="30"/>
      <c r="DY240" s="30"/>
      <c r="DZ240" s="30"/>
      <c r="EA240" s="30"/>
      <c r="EB240" s="30"/>
      <c r="EC240" s="30"/>
      <c r="ED240" s="30"/>
      <c r="EE240" s="30"/>
      <c r="EF240" s="30"/>
      <c r="EG240" s="30"/>
      <c r="EH240" s="30"/>
      <c r="EI240" s="30"/>
      <c r="EJ240" s="30"/>
      <c r="EK240" s="30"/>
      <c r="EL240" s="30"/>
      <c r="EM240" s="30"/>
      <c r="EN240" s="30"/>
      <c r="EO240" s="30"/>
      <c r="EP240" s="30"/>
      <c r="EQ240" s="30"/>
      <c r="ER240" s="30"/>
      <c r="ES240" s="30"/>
      <c r="ET240" s="30"/>
      <c r="EU240" s="30"/>
      <c r="EV240" s="30"/>
      <c r="EW240" s="30"/>
      <c r="EX240" s="30"/>
      <c r="EY240" s="30"/>
      <c r="EZ240" s="30"/>
      <c r="FA240" s="30"/>
      <c r="FB240" s="30"/>
      <c r="FC240" s="30"/>
      <c r="FD240" s="30"/>
      <c r="FE240" s="30"/>
      <c r="FF240" s="30"/>
      <c r="FG240" s="30"/>
      <c r="FH240" s="30"/>
      <c r="FI240" s="30"/>
    </row>
    <row r="241" spans="1:165" s="2" customFormat="1" ht="30" customHeight="1" x14ac:dyDescent="0.3">
      <c r="A241" s="72">
        <v>235</v>
      </c>
      <c r="B241" s="27" t="s">
        <v>367</v>
      </c>
      <c r="C241" s="72" t="s">
        <v>269</v>
      </c>
      <c r="D241" s="27" t="s">
        <v>130</v>
      </c>
      <c r="E241" s="27" t="s">
        <v>188</v>
      </c>
      <c r="F241" s="72" t="s">
        <v>251</v>
      </c>
      <c r="G241" s="84" t="s">
        <v>252</v>
      </c>
      <c r="H241" s="84" t="s">
        <v>252</v>
      </c>
      <c r="I241" s="50">
        <v>80000</v>
      </c>
      <c r="J241" s="49">
        <v>7400.87</v>
      </c>
      <c r="K241" s="50">
        <v>25</v>
      </c>
      <c r="L241" s="49">
        <f>I241*2.87%</f>
        <v>2296</v>
      </c>
      <c r="M241" s="50">
        <f>I241*7.1%</f>
        <v>5679.9999999999991</v>
      </c>
      <c r="N241" s="50">
        <f>I241*1.1%</f>
        <v>880.00000000000011</v>
      </c>
      <c r="O241" s="49">
        <f>I241*3.04%</f>
        <v>2432</v>
      </c>
      <c r="P241" s="50">
        <f>I241*7.09%</f>
        <v>5672</v>
      </c>
      <c r="Q241" s="50">
        <f>+L241+O241</f>
        <v>4728</v>
      </c>
      <c r="R241" s="50">
        <f t="shared" si="265"/>
        <v>12153.869999999999</v>
      </c>
      <c r="S241" s="50">
        <f>SUM(M241+N241+P241)</f>
        <v>12232</v>
      </c>
      <c r="T241" s="50">
        <f>I241-R241</f>
        <v>67846.13</v>
      </c>
      <c r="U241" s="53" t="s">
        <v>339</v>
      </c>
      <c r="V241" s="29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30"/>
      <c r="DG241" s="30"/>
      <c r="DH241" s="30"/>
      <c r="DI241" s="30"/>
      <c r="DJ241" s="30"/>
      <c r="DK241" s="30"/>
      <c r="DL241" s="30"/>
      <c r="DM241" s="30"/>
      <c r="DN241" s="30"/>
      <c r="DO241" s="30"/>
      <c r="DP241" s="30"/>
      <c r="DQ241" s="30"/>
      <c r="DR241" s="30"/>
      <c r="DS241" s="30"/>
      <c r="DT241" s="30"/>
      <c r="DU241" s="30"/>
      <c r="DV241" s="30"/>
      <c r="DW241" s="30"/>
      <c r="DX241" s="30"/>
      <c r="DY241" s="30"/>
      <c r="DZ241" s="30"/>
      <c r="EA241" s="30"/>
      <c r="EB241" s="30"/>
      <c r="EC241" s="30"/>
      <c r="ED241" s="30"/>
      <c r="EE241" s="30"/>
      <c r="EF241" s="30"/>
      <c r="EG241" s="30"/>
      <c r="EH241" s="30"/>
      <c r="EI241" s="30"/>
      <c r="EJ241" s="30"/>
      <c r="EK241" s="30"/>
      <c r="EL241" s="30"/>
      <c r="EM241" s="30"/>
      <c r="EN241" s="30"/>
      <c r="EO241" s="30"/>
      <c r="EP241" s="30"/>
      <c r="EQ241" s="30"/>
      <c r="ER241" s="30"/>
      <c r="ES241" s="30"/>
      <c r="ET241" s="30"/>
      <c r="EU241" s="30"/>
      <c r="EV241" s="30"/>
      <c r="EW241" s="30"/>
      <c r="EX241" s="30"/>
      <c r="EY241" s="30"/>
      <c r="EZ241" s="30"/>
      <c r="FA241" s="30"/>
      <c r="FB241" s="30"/>
      <c r="FC241" s="30"/>
      <c r="FD241" s="30"/>
      <c r="FE241" s="30"/>
      <c r="FF241" s="30"/>
      <c r="FG241" s="30"/>
      <c r="FH241" s="30"/>
      <c r="FI241" s="30"/>
    </row>
    <row r="242" spans="1:165" s="2" customFormat="1" ht="30" customHeight="1" x14ac:dyDescent="0.3">
      <c r="A242" s="72">
        <v>236</v>
      </c>
      <c r="B242" s="27" t="s">
        <v>284</v>
      </c>
      <c r="C242" s="72" t="s">
        <v>268</v>
      </c>
      <c r="D242" s="27" t="s">
        <v>130</v>
      </c>
      <c r="E242" s="27" t="s">
        <v>288</v>
      </c>
      <c r="F242" s="72" t="s">
        <v>251</v>
      </c>
      <c r="G242" s="84" t="s">
        <v>252</v>
      </c>
      <c r="H242" s="84" t="s">
        <v>252</v>
      </c>
      <c r="I242" s="50">
        <v>50000</v>
      </c>
      <c r="J242" s="49">
        <v>1854</v>
      </c>
      <c r="K242" s="50">
        <v>25</v>
      </c>
      <c r="L242" s="49">
        <f>I242*2.87%</f>
        <v>1435</v>
      </c>
      <c r="M242" s="50">
        <f>I242*7.1%</f>
        <v>3549.9999999999995</v>
      </c>
      <c r="N242" s="50">
        <f>I242*1.1%</f>
        <v>550</v>
      </c>
      <c r="O242" s="49">
        <f>I242*3.04%</f>
        <v>1520</v>
      </c>
      <c r="P242" s="50">
        <f>I242*7.09%</f>
        <v>3545.0000000000005</v>
      </c>
      <c r="Q242" s="50">
        <f>+L242+O242</f>
        <v>2955</v>
      </c>
      <c r="R242" s="50">
        <f>SUM(J242+K242+L242+O242)</f>
        <v>4834</v>
      </c>
      <c r="S242" s="50">
        <f>SUM(M242+N242+P242)</f>
        <v>7645</v>
      </c>
      <c r="T242" s="50">
        <f>I242-R242</f>
        <v>45166</v>
      </c>
      <c r="U242" s="53" t="s">
        <v>339</v>
      </c>
      <c r="V242" s="29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30"/>
      <c r="DG242" s="30"/>
      <c r="DH242" s="30"/>
      <c r="DI242" s="30"/>
      <c r="DJ242" s="30"/>
      <c r="DK242" s="30"/>
      <c r="DL242" s="30"/>
      <c r="DM242" s="30"/>
      <c r="DN242" s="30"/>
      <c r="DO242" s="30"/>
      <c r="DP242" s="30"/>
      <c r="DQ242" s="30"/>
      <c r="DR242" s="30"/>
      <c r="DS242" s="30"/>
      <c r="DT242" s="30"/>
      <c r="DU242" s="30"/>
      <c r="DV242" s="30"/>
      <c r="DW242" s="30"/>
      <c r="DX242" s="30"/>
      <c r="DY242" s="30"/>
      <c r="DZ242" s="30"/>
      <c r="EA242" s="30"/>
      <c r="EB242" s="30"/>
      <c r="EC242" s="30"/>
      <c r="ED242" s="30"/>
      <c r="EE242" s="30"/>
      <c r="EF242" s="30"/>
      <c r="EG242" s="30"/>
      <c r="EH242" s="30"/>
      <c r="EI242" s="30"/>
      <c r="EJ242" s="30"/>
      <c r="EK242" s="30"/>
      <c r="EL242" s="30"/>
      <c r="EM242" s="30"/>
      <c r="EN242" s="30"/>
      <c r="EO242" s="30"/>
      <c r="EP242" s="30"/>
      <c r="EQ242" s="30"/>
      <c r="ER242" s="30"/>
      <c r="ES242" s="30"/>
      <c r="ET242" s="30"/>
      <c r="EU242" s="30"/>
      <c r="EV242" s="30"/>
      <c r="EW242" s="30"/>
      <c r="EX242" s="30"/>
      <c r="EY242" s="30"/>
      <c r="EZ242" s="30"/>
      <c r="FA242" s="30"/>
      <c r="FB242" s="30"/>
      <c r="FC242" s="30"/>
      <c r="FD242" s="30"/>
      <c r="FE242" s="30"/>
      <c r="FF242" s="30"/>
      <c r="FG242" s="30"/>
      <c r="FH242" s="30"/>
      <c r="FI242" s="30"/>
    </row>
    <row r="243" spans="1:165" s="2" customFormat="1" ht="30" customHeight="1" x14ac:dyDescent="0.3">
      <c r="A243" s="72">
        <v>237</v>
      </c>
      <c r="B243" s="27" t="s">
        <v>295</v>
      </c>
      <c r="C243" s="72" t="s">
        <v>268</v>
      </c>
      <c r="D243" s="27" t="s">
        <v>130</v>
      </c>
      <c r="E243" s="27" t="s">
        <v>34</v>
      </c>
      <c r="F243" s="72" t="s">
        <v>251</v>
      </c>
      <c r="G243" s="84" t="s">
        <v>252</v>
      </c>
      <c r="H243" s="84" t="s">
        <v>252</v>
      </c>
      <c r="I243" s="50">
        <v>45000</v>
      </c>
      <c r="J243" s="49">
        <v>1148.33</v>
      </c>
      <c r="K243" s="50">
        <v>25</v>
      </c>
      <c r="L243" s="49">
        <f t="shared" si="213"/>
        <v>1291.5</v>
      </c>
      <c r="M243" s="50">
        <f t="shared" si="260"/>
        <v>3194.9999999999995</v>
      </c>
      <c r="N243" s="50">
        <f t="shared" si="261"/>
        <v>495.00000000000006</v>
      </c>
      <c r="O243" s="49">
        <f t="shared" si="262"/>
        <v>1368</v>
      </c>
      <c r="P243" s="50">
        <f t="shared" si="263"/>
        <v>3190.5</v>
      </c>
      <c r="Q243" s="50">
        <f t="shared" si="264"/>
        <v>2659.5</v>
      </c>
      <c r="R243" s="50">
        <f t="shared" si="265"/>
        <v>3832.83</v>
      </c>
      <c r="S243" s="50">
        <f t="shared" si="266"/>
        <v>6880.5</v>
      </c>
      <c r="T243" s="50">
        <f t="shared" si="267"/>
        <v>41167.17</v>
      </c>
      <c r="U243" s="53" t="s">
        <v>339</v>
      </c>
      <c r="V243" s="29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30"/>
      <c r="CU243" s="30"/>
      <c r="CV243" s="30"/>
      <c r="CW243" s="30"/>
      <c r="CX243" s="30"/>
      <c r="CY243" s="30"/>
      <c r="CZ243" s="30"/>
      <c r="DA243" s="30"/>
      <c r="DB243" s="30"/>
      <c r="DC243" s="30"/>
      <c r="DD243" s="30"/>
      <c r="DE243" s="30"/>
      <c r="DF243" s="30"/>
      <c r="DG243" s="30"/>
      <c r="DH243" s="30"/>
      <c r="DI243" s="30"/>
      <c r="DJ243" s="30"/>
      <c r="DK243" s="30"/>
      <c r="DL243" s="30"/>
      <c r="DM243" s="30"/>
      <c r="DN243" s="30"/>
      <c r="DO243" s="30"/>
      <c r="DP243" s="30"/>
      <c r="DQ243" s="30"/>
      <c r="DR243" s="30"/>
      <c r="DS243" s="30"/>
      <c r="DT243" s="30"/>
      <c r="DU243" s="30"/>
      <c r="DV243" s="30"/>
      <c r="DW243" s="30"/>
      <c r="DX243" s="30"/>
      <c r="DY243" s="30"/>
      <c r="DZ243" s="30"/>
      <c r="EA243" s="30"/>
      <c r="EB243" s="30"/>
      <c r="EC243" s="30"/>
      <c r="ED243" s="30"/>
      <c r="EE243" s="30"/>
      <c r="EF243" s="30"/>
      <c r="EG243" s="30"/>
      <c r="EH243" s="30"/>
      <c r="EI243" s="30"/>
      <c r="EJ243" s="30"/>
      <c r="EK243" s="30"/>
      <c r="EL243" s="30"/>
      <c r="EM243" s="30"/>
      <c r="EN243" s="30"/>
      <c r="EO243" s="30"/>
      <c r="EP243" s="30"/>
      <c r="EQ243" s="30"/>
      <c r="ER243" s="30"/>
      <c r="ES243" s="30"/>
      <c r="ET243" s="30"/>
      <c r="EU243" s="30"/>
      <c r="EV243" s="30"/>
      <c r="EW243" s="30"/>
      <c r="EX243" s="30"/>
      <c r="EY243" s="30"/>
      <c r="EZ243" s="30"/>
      <c r="FA243" s="30"/>
      <c r="FB243" s="30"/>
      <c r="FC243" s="30"/>
      <c r="FD243" s="30"/>
      <c r="FE243" s="30"/>
      <c r="FF243" s="30"/>
      <c r="FG243" s="30"/>
      <c r="FH243" s="30"/>
      <c r="FI243" s="30"/>
    </row>
    <row r="244" spans="1:165" s="2" customFormat="1" ht="30" customHeight="1" x14ac:dyDescent="0.3">
      <c r="A244" s="72">
        <v>238</v>
      </c>
      <c r="B244" s="27" t="s">
        <v>298</v>
      </c>
      <c r="C244" s="72" t="s">
        <v>269</v>
      </c>
      <c r="D244" s="27" t="s">
        <v>130</v>
      </c>
      <c r="E244" s="27" t="s">
        <v>34</v>
      </c>
      <c r="F244" s="72" t="s">
        <v>251</v>
      </c>
      <c r="G244" s="84" t="s">
        <v>252</v>
      </c>
      <c r="H244" s="84" t="s">
        <v>252</v>
      </c>
      <c r="I244" s="50">
        <v>60000</v>
      </c>
      <c r="J244" s="49">
        <v>3486.68</v>
      </c>
      <c r="K244" s="50">
        <v>25</v>
      </c>
      <c r="L244" s="49">
        <f t="shared" si="213"/>
        <v>1722</v>
      </c>
      <c r="M244" s="50">
        <f t="shared" si="260"/>
        <v>4260</v>
      </c>
      <c r="N244" s="50">
        <f t="shared" si="261"/>
        <v>660.00000000000011</v>
      </c>
      <c r="O244" s="49">
        <f t="shared" si="262"/>
        <v>1824</v>
      </c>
      <c r="P244" s="50">
        <f t="shared" si="263"/>
        <v>4254</v>
      </c>
      <c r="Q244" s="50">
        <f t="shared" si="264"/>
        <v>3546</v>
      </c>
      <c r="R244" s="50">
        <f t="shared" si="265"/>
        <v>7057.68</v>
      </c>
      <c r="S244" s="50">
        <f t="shared" si="266"/>
        <v>9174</v>
      </c>
      <c r="T244" s="50">
        <f t="shared" si="267"/>
        <v>52942.32</v>
      </c>
      <c r="U244" s="53" t="s">
        <v>339</v>
      </c>
      <c r="V244" s="29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  <c r="CX244" s="30"/>
      <c r="CY244" s="30"/>
      <c r="CZ244" s="30"/>
      <c r="DA244" s="30"/>
      <c r="DB244" s="30"/>
      <c r="DC244" s="30"/>
      <c r="DD244" s="30"/>
      <c r="DE244" s="30"/>
      <c r="DF244" s="30"/>
      <c r="DG244" s="30"/>
      <c r="DH244" s="30"/>
      <c r="DI244" s="30"/>
      <c r="DJ244" s="30"/>
      <c r="DK244" s="30"/>
      <c r="DL244" s="30"/>
      <c r="DM244" s="30"/>
      <c r="DN244" s="30"/>
      <c r="DO244" s="30"/>
      <c r="DP244" s="30"/>
      <c r="DQ244" s="30"/>
      <c r="DR244" s="30"/>
      <c r="DS244" s="30"/>
      <c r="DT244" s="30"/>
      <c r="DU244" s="30"/>
      <c r="DV244" s="30"/>
      <c r="DW244" s="30"/>
      <c r="DX244" s="30"/>
      <c r="DY244" s="30"/>
      <c r="DZ244" s="30"/>
      <c r="EA244" s="30"/>
      <c r="EB244" s="30"/>
      <c r="EC244" s="30"/>
      <c r="ED244" s="30"/>
      <c r="EE244" s="30"/>
      <c r="EF244" s="30"/>
      <c r="EG244" s="30"/>
      <c r="EH244" s="30"/>
      <c r="EI244" s="30"/>
      <c r="EJ244" s="30"/>
      <c r="EK244" s="30"/>
      <c r="EL244" s="30"/>
      <c r="EM244" s="30"/>
      <c r="EN244" s="30"/>
      <c r="EO244" s="30"/>
      <c r="EP244" s="30"/>
      <c r="EQ244" s="30"/>
      <c r="ER244" s="30"/>
      <c r="ES244" s="30"/>
      <c r="ET244" s="30"/>
      <c r="EU244" s="30"/>
      <c r="EV244" s="30"/>
      <c r="EW244" s="30"/>
      <c r="EX244" s="30"/>
      <c r="EY244" s="30"/>
      <c r="EZ244" s="30"/>
      <c r="FA244" s="30"/>
      <c r="FB244" s="30"/>
      <c r="FC244" s="30"/>
      <c r="FD244" s="30"/>
      <c r="FE244" s="30"/>
      <c r="FF244" s="30"/>
      <c r="FG244" s="30"/>
      <c r="FH244" s="30"/>
      <c r="FI244" s="30"/>
    </row>
    <row r="245" spans="1:165" s="2" customFormat="1" ht="30" customHeight="1" x14ac:dyDescent="0.3">
      <c r="A245" s="72">
        <v>239</v>
      </c>
      <c r="B245" s="27" t="s">
        <v>131</v>
      </c>
      <c r="C245" s="72" t="s">
        <v>268</v>
      </c>
      <c r="D245" s="27" t="s">
        <v>130</v>
      </c>
      <c r="E245" s="27" t="s">
        <v>34</v>
      </c>
      <c r="F245" s="72" t="s">
        <v>251</v>
      </c>
      <c r="G245" s="84" t="s">
        <v>252</v>
      </c>
      <c r="H245" s="84" t="s">
        <v>252</v>
      </c>
      <c r="I245" s="50">
        <v>41000</v>
      </c>
      <c r="J245" s="49">
        <v>583.79</v>
      </c>
      <c r="K245" s="50">
        <v>25</v>
      </c>
      <c r="L245" s="49">
        <v>1176.7</v>
      </c>
      <c r="M245" s="50">
        <f t="shared" si="260"/>
        <v>2910.9999999999995</v>
      </c>
      <c r="N245" s="50">
        <f t="shared" si="261"/>
        <v>451.00000000000006</v>
      </c>
      <c r="O245" s="49">
        <f t="shared" si="262"/>
        <v>1246.4000000000001</v>
      </c>
      <c r="P245" s="50">
        <f t="shared" si="263"/>
        <v>2906.9</v>
      </c>
      <c r="Q245" s="50">
        <f t="shared" si="264"/>
        <v>2423.1000000000004</v>
      </c>
      <c r="R245" s="50">
        <f t="shared" si="265"/>
        <v>3031.8900000000003</v>
      </c>
      <c r="S245" s="50">
        <f t="shared" si="266"/>
        <v>6268.9</v>
      </c>
      <c r="T245" s="50">
        <f t="shared" si="267"/>
        <v>37968.11</v>
      </c>
      <c r="U245" s="53" t="s">
        <v>339</v>
      </c>
      <c r="V245" s="29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  <c r="CX245" s="30"/>
      <c r="CY245" s="30"/>
      <c r="CZ245" s="30"/>
      <c r="DA245" s="30"/>
      <c r="DB245" s="30"/>
      <c r="DC245" s="30"/>
      <c r="DD245" s="30"/>
      <c r="DE245" s="30"/>
      <c r="DF245" s="30"/>
      <c r="DG245" s="30"/>
      <c r="DH245" s="30"/>
      <c r="DI245" s="30"/>
      <c r="DJ245" s="30"/>
      <c r="DK245" s="30"/>
      <c r="DL245" s="30"/>
      <c r="DM245" s="30"/>
      <c r="DN245" s="30"/>
      <c r="DO245" s="30"/>
      <c r="DP245" s="30"/>
      <c r="DQ245" s="30"/>
      <c r="DR245" s="30"/>
      <c r="DS245" s="30"/>
      <c r="DT245" s="30"/>
      <c r="DU245" s="30"/>
      <c r="DV245" s="30"/>
      <c r="DW245" s="30"/>
      <c r="DX245" s="30"/>
      <c r="DY245" s="30"/>
      <c r="DZ245" s="30"/>
      <c r="EA245" s="30"/>
      <c r="EB245" s="30"/>
      <c r="EC245" s="30"/>
      <c r="ED245" s="30"/>
      <c r="EE245" s="30"/>
      <c r="EF245" s="30"/>
      <c r="EG245" s="30"/>
      <c r="EH245" s="30"/>
      <c r="EI245" s="30"/>
      <c r="EJ245" s="30"/>
      <c r="EK245" s="30"/>
      <c r="EL245" s="30"/>
      <c r="EM245" s="30"/>
      <c r="EN245" s="30"/>
      <c r="EO245" s="30"/>
      <c r="EP245" s="30"/>
      <c r="EQ245" s="30"/>
      <c r="ER245" s="30"/>
      <c r="ES245" s="30"/>
      <c r="ET245" s="30"/>
      <c r="EU245" s="30"/>
      <c r="EV245" s="30"/>
      <c r="EW245" s="30"/>
      <c r="EX245" s="30"/>
      <c r="EY245" s="30"/>
      <c r="EZ245" s="30"/>
      <c r="FA245" s="30"/>
      <c r="FB245" s="30"/>
      <c r="FC245" s="30"/>
      <c r="FD245" s="30"/>
      <c r="FE245" s="30"/>
      <c r="FF245" s="30"/>
      <c r="FG245" s="30"/>
      <c r="FH245" s="30"/>
      <c r="FI245" s="30"/>
    </row>
    <row r="246" spans="1:165" s="2" customFormat="1" ht="30" customHeight="1" x14ac:dyDescent="0.3">
      <c r="A246" s="72">
        <v>240</v>
      </c>
      <c r="B246" s="27" t="s">
        <v>320</v>
      </c>
      <c r="C246" s="72" t="s">
        <v>268</v>
      </c>
      <c r="D246" s="27" t="s">
        <v>130</v>
      </c>
      <c r="E246" s="27" t="s">
        <v>34</v>
      </c>
      <c r="F246" s="72" t="s">
        <v>251</v>
      </c>
      <c r="G246" s="84" t="s">
        <v>252</v>
      </c>
      <c r="H246" s="84" t="s">
        <v>252</v>
      </c>
      <c r="I246" s="50">
        <v>46000</v>
      </c>
      <c r="J246" s="49">
        <v>1289.46</v>
      </c>
      <c r="K246" s="50">
        <v>25</v>
      </c>
      <c r="L246" s="49">
        <f t="shared" si="213"/>
        <v>1320.2</v>
      </c>
      <c r="M246" s="50">
        <f t="shared" si="260"/>
        <v>3265.9999999999995</v>
      </c>
      <c r="N246" s="50">
        <f t="shared" si="261"/>
        <v>506.00000000000006</v>
      </c>
      <c r="O246" s="49">
        <f t="shared" si="262"/>
        <v>1398.4</v>
      </c>
      <c r="P246" s="50">
        <f t="shared" si="263"/>
        <v>3261.4</v>
      </c>
      <c r="Q246" s="50">
        <f t="shared" si="264"/>
        <v>2718.6000000000004</v>
      </c>
      <c r="R246" s="50">
        <f t="shared" si="265"/>
        <v>4033.06</v>
      </c>
      <c r="S246" s="50">
        <f t="shared" si="266"/>
        <v>7033.4</v>
      </c>
      <c r="T246" s="50">
        <f t="shared" si="267"/>
        <v>41966.94</v>
      </c>
      <c r="U246" s="53" t="s">
        <v>339</v>
      </c>
      <c r="V246" s="29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30"/>
      <c r="DA246" s="30"/>
      <c r="DB246" s="30"/>
      <c r="DC246" s="30"/>
      <c r="DD246" s="30"/>
      <c r="DE246" s="30"/>
      <c r="DF246" s="30"/>
      <c r="DG246" s="30"/>
      <c r="DH246" s="30"/>
      <c r="DI246" s="30"/>
      <c r="DJ246" s="30"/>
      <c r="DK246" s="30"/>
      <c r="DL246" s="30"/>
      <c r="DM246" s="30"/>
      <c r="DN246" s="30"/>
      <c r="DO246" s="30"/>
      <c r="DP246" s="30"/>
      <c r="DQ246" s="30"/>
      <c r="DR246" s="30"/>
      <c r="DS246" s="30"/>
      <c r="DT246" s="30"/>
      <c r="DU246" s="30"/>
      <c r="DV246" s="30"/>
      <c r="DW246" s="30"/>
      <c r="DX246" s="30"/>
      <c r="DY246" s="30"/>
      <c r="DZ246" s="30"/>
      <c r="EA246" s="30"/>
      <c r="EB246" s="30"/>
      <c r="EC246" s="30"/>
      <c r="ED246" s="30"/>
      <c r="EE246" s="30"/>
      <c r="EF246" s="30"/>
      <c r="EG246" s="30"/>
      <c r="EH246" s="30"/>
      <c r="EI246" s="30"/>
      <c r="EJ246" s="30"/>
      <c r="EK246" s="30"/>
      <c r="EL246" s="30"/>
      <c r="EM246" s="30"/>
      <c r="EN246" s="30"/>
      <c r="EO246" s="30"/>
      <c r="EP246" s="30"/>
      <c r="EQ246" s="30"/>
      <c r="ER246" s="30"/>
      <c r="ES246" s="30"/>
      <c r="ET246" s="30"/>
      <c r="EU246" s="30"/>
      <c r="EV246" s="30"/>
      <c r="EW246" s="30"/>
      <c r="EX246" s="30"/>
      <c r="EY246" s="30"/>
      <c r="EZ246" s="30"/>
      <c r="FA246" s="30"/>
      <c r="FB246" s="30"/>
      <c r="FC246" s="30"/>
      <c r="FD246" s="30"/>
      <c r="FE246" s="30"/>
      <c r="FF246" s="30"/>
      <c r="FG246" s="30"/>
      <c r="FH246" s="30"/>
      <c r="FI246" s="30"/>
    </row>
    <row r="247" spans="1:165" s="2" customFormat="1" ht="30" customHeight="1" x14ac:dyDescent="0.3">
      <c r="A247" s="72">
        <v>241</v>
      </c>
      <c r="B247" s="27" t="s">
        <v>386</v>
      </c>
      <c r="C247" s="72" t="s">
        <v>269</v>
      </c>
      <c r="D247" s="27" t="s">
        <v>130</v>
      </c>
      <c r="E247" s="27" t="s">
        <v>34</v>
      </c>
      <c r="F247" s="72" t="s">
        <v>251</v>
      </c>
      <c r="G247" s="84" t="s">
        <v>252</v>
      </c>
      <c r="H247" s="84" t="s">
        <v>252</v>
      </c>
      <c r="I247" s="50">
        <v>46000</v>
      </c>
      <c r="J247" s="49">
        <v>1289.46</v>
      </c>
      <c r="K247" s="50">
        <v>25</v>
      </c>
      <c r="L247" s="49">
        <f t="shared" si="213"/>
        <v>1320.2</v>
      </c>
      <c r="M247" s="50">
        <f t="shared" si="260"/>
        <v>3265.9999999999995</v>
      </c>
      <c r="N247" s="50">
        <f t="shared" si="261"/>
        <v>506.00000000000006</v>
      </c>
      <c r="O247" s="49">
        <f t="shared" si="262"/>
        <v>1398.4</v>
      </c>
      <c r="P247" s="50">
        <f t="shared" si="263"/>
        <v>3261.4</v>
      </c>
      <c r="Q247" s="50">
        <f t="shared" si="264"/>
        <v>2718.6000000000004</v>
      </c>
      <c r="R247" s="50">
        <f t="shared" si="265"/>
        <v>4033.06</v>
      </c>
      <c r="S247" s="50">
        <f t="shared" si="266"/>
        <v>7033.4</v>
      </c>
      <c r="T247" s="50">
        <f>I247-R247</f>
        <v>41966.94</v>
      </c>
      <c r="U247" s="53" t="s">
        <v>339</v>
      </c>
      <c r="V247" s="29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  <c r="CG247" s="30"/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30"/>
      <c r="CU247" s="30"/>
      <c r="CV247" s="30"/>
      <c r="CW247" s="30"/>
      <c r="CX247" s="30"/>
      <c r="CY247" s="30"/>
      <c r="CZ247" s="30"/>
      <c r="DA247" s="30"/>
      <c r="DB247" s="30"/>
      <c r="DC247" s="30"/>
      <c r="DD247" s="30"/>
      <c r="DE247" s="30"/>
      <c r="DF247" s="30"/>
      <c r="DG247" s="30"/>
      <c r="DH247" s="30"/>
      <c r="DI247" s="30"/>
      <c r="DJ247" s="30"/>
      <c r="DK247" s="30"/>
      <c r="DL247" s="30"/>
      <c r="DM247" s="30"/>
      <c r="DN247" s="30"/>
      <c r="DO247" s="30"/>
      <c r="DP247" s="30"/>
      <c r="DQ247" s="30"/>
      <c r="DR247" s="30"/>
      <c r="DS247" s="30"/>
      <c r="DT247" s="30"/>
      <c r="DU247" s="30"/>
      <c r="DV247" s="30"/>
      <c r="DW247" s="30"/>
      <c r="DX247" s="30"/>
      <c r="DY247" s="30"/>
      <c r="DZ247" s="30"/>
      <c r="EA247" s="30"/>
      <c r="EB247" s="30"/>
      <c r="EC247" s="30"/>
      <c r="ED247" s="30"/>
      <c r="EE247" s="30"/>
      <c r="EF247" s="30"/>
      <c r="EG247" s="30"/>
      <c r="EH247" s="30"/>
      <c r="EI247" s="30"/>
      <c r="EJ247" s="30"/>
      <c r="EK247" s="30"/>
      <c r="EL247" s="30"/>
      <c r="EM247" s="30"/>
      <c r="EN247" s="30"/>
      <c r="EO247" s="30"/>
      <c r="EP247" s="30"/>
      <c r="EQ247" s="30"/>
      <c r="ER247" s="30"/>
      <c r="ES247" s="30"/>
      <c r="ET247" s="30"/>
      <c r="EU247" s="30"/>
      <c r="EV247" s="30"/>
      <c r="EW247" s="30"/>
      <c r="EX247" s="30"/>
      <c r="EY247" s="30"/>
      <c r="EZ247" s="30"/>
      <c r="FA247" s="30"/>
      <c r="FB247" s="30"/>
      <c r="FC247" s="30"/>
      <c r="FD247" s="30"/>
      <c r="FE247" s="30"/>
      <c r="FF247" s="30"/>
      <c r="FG247" s="30"/>
      <c r="FH247" s="30"/>
      <c r="FI247" s="30"/>
    </row>
    <row r="248" spans="1:165" s="2" customFormat="1" ht="30" customHeight="1" x14ac:dyDescent="0.3">
      <c r="A248" s="72">
        <v>242</v>
      </c>
      <c r="B248" s="27" t="s">
        <v>387</v>
      </c>
      <c r="C248" s="72" t="s">
        <v>268</v>
      </c>
      <c r="D248" s="27" t="s">
        <v>130</v>
      </c>
      <c r="E248" s="27" t="s">
        <v>34</v>
      </c>
      <c r="F248" s="72" t="s">
        <v>251</v>
      </c>
      <c r="G248" s="84" t="s">
        <v>252</v>
      </c>
      <c r="H248" s="84" t="s">
        <v>252</v>
      </c>
      <c r="I248" s="50">
        <v>45000</v>
      </c>
      <c r="J248" s="49">
        <v>1148.33</v>
      </c>
      <c r="K248" s="50">
        <v>25</v>
      </c>
      <c r="L248" s="49">
        <f t="shared" si="213"/>
        <v>1291.5</v>
      </c>
      <c r="M248" s="50">
        <f t="shared" si="260"/>
        <v>3194.9999999999995</v>
      </c>
      <c r="N248" s="50">
        <f t="shared" si="261"/>
        <v>495.00000000000006</v>
      </c>
      <c r="O248" s="49">
        <f t="shared" si="262"/>
        <v>1368</v>
      </c>
      <c r="P248" s="50">
        <f t="shared" si="263"/>
        <v>3190.5</v>
      </c>
      <c r="Q248" s="50">
        <f t="shared" si="264"/>
        <v>2659.5</v>
      </c>
      <c r="R248" s="50">
        <f t="shared" si="265"/>
        <v>3832.83</v>
      </c>
      <c r="S248" s="50">
        <f t="shared" si="266"/>
        <v>6880.5</v>
      </c>
      <c r="T248" s="50">
        <f t="shared" ref="T248" si="281">I248-R248</f>
        <v>41167.17</v>
      </c>
      <c r="U248" s="53" t="s">
        <v>339</v>
      </c>
      <c r="V248" s="29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  <c r="CX248" s="30"/>
      <c r="CY248" s="30"/>
      <c r="CZ248" s="30"/>
      <c r="DA248" s="30"/>
      <c r="DB248" s="30"/>
      <c r="DC248" s="30"/>
      <c r="DD248" s="30"/>
      <c r="DE248" s="30"/>
      <c r="DF248" s="30"/>
      <c r="DG248" s="30"/>
      <c r="DH248" s="30"/>
      <c r="DI248" s="30"/>
      <c r="DJ248" s="30"/>
      <c r="DK248" s="30"/>
      <c r="DL248" s="30"/>
      <c r="DM248" s="30"/>
      <c r="DN248" s="30"/>
      <c r="DO248" s="30"/>
      <c r="DP248" s="30"/>
      <c r="DQ248" s="30"/>
      <c r="DR248" s="30"/>
      <c r="DS248" s="30"/>
      <c r="DT248" s="30"/>
      <c r="DU248" s="30"/>
      <c r="DV248" s="30"/>
      <c r="DW248" s="30"/>
      <c r="DX248" s="30"/>
      <c r="DY248" s="30"/>
      <c r="DZ248" s="30"/>
      <c r="EA248" s="30"/>
      <c r="EB248" s="30"/>
      <c r="EC248" s="30"/>
      <c r="ED248" s="30"/>
      <c r="EE248" s="30"/>
      <c r="EF248" s="30"/>
      <c r="EG248" s="30"/>
      <c r="EH248" s="30"/>
      <c r="EI248" s="30"/>
      <c r="EJ248" s="30"/>
      <c r="EK248" s="30"/>
      <c r="EL248" s="30"/>
      <c r="EM248" s="30"/>
      <c r="EN248" s="30"/>
      <c r="EO248" s="30"/>
      <c r="EP248" s="30"/>
      <c r="EQ248" s="30"/>
      <c r="ER248" s="30"/>
      <c r="ES248" s="30"/>
      <c r="ET248" s="30"/>
      <c r="EU248" s="30"/>
      <c r="EV248" s="30"/>
      <c r="EW248" s="30"/>
      <c r="EX248" s="30"/>
      <c r="EY248" s="30"/>
      <c r="EZ248" s="30"/>
      <c r="FA248" s="30"/>
      <c r="FB248" s="30"/>
      <c r="FC248" s="30"/>
      <c r="FD248" s="30"/>
      <c r="FE248" s="30"/>
      <c r="FF248" s="30"/>
      <c r="FG248" s="30"/>
      <c r="FH248" s="30"/>
      <c r="FI248" s="30"/>
    </row>
    <row r="249" spans="1:165" s="2" customFormat="1" ht="30" customHeight="1" x14ac:dyDescent="0.3">
      <c r="A249" s="72">
        <v>243</v>
      </c>
      <c r="B249" s="46" t="s">
        <v>388</v>
      </c>
      <c r="C249" s="77" t="s">
        <v>269</v>
      </c>
      <c r="D249" s="46" t="s">
        <v>130</v>
      </c>
      <c r="E249" s="46" t="s">
        <v>34</v>
      </c>
      <c r="F249" s="77" t="s">
        <v>251</v>
      </c>
      <c r="G249" s="87" t="s">
        <v>252</v>
      </c>
      <c r="H249" s="87" t="s">
        <v>252</v>
      </c>
      <c r="I249" s="49">
        <v>45000</v>
      </c>
      <c r="J249" s="49">
        <v>891.01</v>
      </c>
      <c r="K249" s="49">
        <v>25</v>
      </c>
      <c r="L249" s="49">
        <f t="shared" si="213"/>
        <v>1291.5</v>
      </c>
      <c r="M249" s="49">
        <f t="shared" si="260"/>
        <v>3194.9999999999995</v>
      </c>
      <c r="N249" s="49">
        <f t="shared" si="261"/>
        <v>495.00000000000006</v>
      </c>
      <c r="O249" s="49">
        <f t="shared" si="262"/>
        <v>1368</v>
      </c>
      <c r="P249" s="49">
        <f t="shared" si="263"/>
        <v>3190.5</v>
      </c>
      <c r="Q249" s="49">
        <f t="shared" si="264"/>
        <v>2659.5</v>
      </c>
      <c r="R249" s="49">
        <f t="shared" si="265"/>
        <v>3575.51</v>
      </c>
      <c r="S249" s="49">
        <f t="shared" si="266"/>
        <v>6880.5</v>
      </c>
      <c r="T249" s="49">
        <f>I249-R249</f>
        <v>41424.49</v>
      </c>
      <c r="U249" s="54" t="s">
        <v>339</v>
      </c>
      <c r="V249" s="29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30"/>
      <c r="CU249" s="30"/>
      <c r="CV249" s="30"/>
      <c r="CW249" s="30"/>
      <c r="CX249" s="30"/>
      <c r="CY249" s="30"/>
      <c r="CZ249" s="30"/>
      <c r="DA249" s="30"/>
      <c r="DB249" s="30"/>
      <c r="DC249" s="30"/>
      <c r="DD249" s="30"/>
      <c r="DE249" s="30"/>
      <c r="DF249" s="30"/>
      <c r="DG249" s="30"/>
      <c r="DH249" s="30"/>
      <c r="DI249" s="30"/>
      <c r="DJ249" s="30"/>
      <c r="DK249" s="30"/>
      <c r="DL249" s="30"/>
      <c r="DM249" s="30"/>
      <c r="DN249" s="30"/>
      <c r="DO249" s="30"/>
      <c r="DP249" s="30"/>
      <c r="DQ249" s="30"/>
      <c r="DR249" s="30"/>
      <c r="DS249" s="30"/>
      <c r="DT249" s="30"/>
      <c r="DU249" s="30"/>
      <c r="DV249" s="30"/>
      <c r="DW249" s="30"/>
      <c r="DX249" s="30"/>
      <c r="DY249" s="30"/>
      <c r="DZ249" s="30"/>
      <c r="EA249" s="30"/>
      <c r="EB249" s="30"/>
      <c r="EC249" s="30"/>
      <c r="ED249" s="30"/>
      <c r="EE249" s="30"/>
      <c r="EF249" s="30"/>
      <c r="EG249" s="30"/>
      <c r="EH249" s="30"/>
      <c r="EI249" s="30"/>
      <c r="EJ249" s="30"/>
      <c r="EK249" s="30"/>
      <c r="EL249" s="30"/>
      <c r="EM249" s="30"/>
      <c r="EN249" s="30"/>
      <c r="EO249" s="30"/>
      <c r="EP249" s="30"/>
      <c r="EQ249" s="30"/>
      <c r="ER249" s="30"/>
      <c r="ES249" s="30"/>
      <c r="ET249" s="30"/>
      <c r="EU249" s="30"/>
      <c r="EV249" s="30"/>
      <c r="EW249" s="30"/>
      <c r="EX249" s="30"/>
      <c r="EY249" s="30"/>
      <c r="EZ249" s="30"/>
      <c r="FA249" s="30"/>
      <c r="FB249" s="30"/>
      <c r="FC249" s="30"/>
      <c r="FD249" s="30"/>
      <c r="FE249" s="30"/>
      <c r="FF249" s="30"/>
      <c r="FG249" s="30"/>
      <c r="FH249" s="30"/>
      <c r="FI249" s="30"/>
    </row>
    <row r="250" spans="1:165" s="2" customFormat="1" ht="30" customHeight="1" x14ac:dyDescent="0.3">
      <c r="A250" s="72">
        <v>244</v>
      </c>
      <c r="B250" s="27" t="s">
        <v>390</v>
      </c>
      <c r="C250" s="72" t="s">
        <v>268</v>
      </c>
      <c r="D250" s="27" t="s">
        <v>130</v>
      </c>
      <c r="E250" s="27" t="s">
        <v>34</v>
      </c>
      <c r="F250" s="72" t="s">
        <v>251</v>
      </c>
      <c r="G250" s="84" t="s">
        <v>252</v>
      </c>
      <c r="H250" s="84" t="s">
        <v>252</v>
      </c>
      <c r="I250" s="50">
        <v>45000</v>
      </c>
      <c r="J250" s="49">
        <v>1148.33</v>
      </c>
      <c r="K250" s="50">
        <v>25</v>
      </c>
      <c r="L250" s="49">
        <f t="shared" si="213"/>
        <v>1291.5</v>
      </c>
      <c r="M250" s="50">
        <f t="shared" si="260"/>
        <v>3194.9999999999995</v>
      </c>
      <c r="N250" s="50">
        <f t="shared" si="261"/>
        <v>495.00000000000006</v>
      </c>
      <c r="O250" s="49">
        <f t="shared" si="262"/>
        <v>1368</v>
      </c>
      <c r="P250" s="50">
        <f t="shared" si="263"/>
        <v>3190.5</v>
      </c>
      <c r="Q250" s="50">
        <f t="shared" si="264"/>
        <v>2659.5</v>
      </c>
      <c r="R250" s="50">
        <f t="shared" si="265"/>
        <v>3832.83</v>
      </c>
      <c r="S250" s="50">
        <f t="shared" si="266"/>
        <v>6880.5</v>
      </c>
      <c r="T250" s="50">
        <f t="shared" ref="T250:T255" si="282">I250-R250</f>
        <v>41167.17</v>
      </c>
      <c r="U250" s="53" t="s">
        <v>339</v>
      </c>
      <c r="V250" s="29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30"/>
      <c r="CI250" s="30"/>
      <c r="CJ250" s="30"/>
      <c r="CK250" s="30"/>
      <c r="CL250" s="30"/>
      <c r="CM250" s="30"/>
      <c r="CN250" s="30"/>
      <c r="CO250" s="30"/>
      <c r="CP250" s="30"/>
      <c r="CQ250" s="30"/>
      <c r="CR250" s="30"/>
      <c r="CS250" s="30"/>
      <c r="CT250" s="30"/>
      <c r="CU250" s="30"/>
      <c r="CV250" s="30"/>
      <c r="CW250" s="30"/>
      <c r="CX250" s="30"/>
      <c r="CY250" s="30"/>
      <c r="CZ250" s="30"/>
      <c r="DA250" s="30"/>
      <c r="DB250" s="30"/>
      <c r="DC250" s="30"/>
      <c r="DD250" s="30"/>
      <c r="DE250" s="30"/>
      <c r="DF250" s="30"/>
      <c r="DG250" s="30"/>
      <c r="DH250" s="30"/>
      <c r="DI250" s="30"/>
      <c r="DJ250" s="30"/>
      <c r="DK250" s="30"/>
      <c r="DL250" s="30"/>
      <c r="DM250" s="30"/>
      <c r="DN250" s="30"/>
      <c r="DO250" s="30"/>
      <c r="DP250" s="30"/>
      <c r="DQ250" s="30"/>
      <c r="DR250" s="30"/>
      <c r="DS250" s="30"/>
      <c r="DT250" s="30"/>
      <c r="DU250" s="30"/>
      <c r="DV250" s="30"/>
      <c r="DW250" s="30"/>
      <c r="DX250" s="30"/>
      <c r="DY250" s="30"/>
      <c r="DZ250" s="30"/>
      <c r="EA250" s="30"/>
      <c r="EB250" s="30"/>
      <c r="EC250" s="30"/>
      <c r="ED250" s="30"/>
      <c r="EE250" s="30"/>
      <c r="EF250" s="30"/>
      <c r="EG250" s="30"/>
      <c r="EH250" s="30"/>
      <c r="EI250" s="30"/>
      <c r="EJ250" s="30"/>
      <c r="EK250" s="30"/>
      <c r="EL250" s="30"/>
      <c r="EM250" s="30"/>
      <c r="EN250" s="30"/>
      <c r="EO250" s="30"/>
      <c r="EP250" s="30"/>
      <c r="EQ250" s="30"/>
      <c r="ER250" s="30"/>
      <c r="ES250" s="30"/>
      <c r="ET250" s="30"/>
      <c r="EU250" s="30"/>
      <c r="EV250" s="30"/>
      <c r="EW250" s="30"/>
      <c r="EX250" s="30"/>
      <c r="EY250" s="30"/>
      <c r="EZ250" s="30"/>
      <c r="FA250" s="30"/>
      <c r="FB250" s="30"/>
      <c r="FC250" s="30"/>
      <c r="FD250" s="30"/>
      <c r="FE250" s="30"/>
      <c r="FF250" s="30"/>
      <c r="FG250" s="30"/>
      <c r="FH250" s="30"/>
      <c r="FI250" s="30"/>
    </row>
    <row r="251" spans="1:165" s="2" customFormat="1" ht="30" customHeight="1" x14ac:dyDescent="0.3">
      <c r="A251" s="72">
        <v>245</v>
      </c>
      <c r="B251" s="27" t="s">
        <v>394</v>
      </c>
      <c r="C251" s="72" t="s">
        <v>269</v>
      </c>
      <c r="D251" s="27" t="s">
        <v>130</v>
      </c>
      <c r="E251" s="27" t="s">
        <v>34</v>
      </c>
      <c r="F251" s="72" t="s">
        <v>251</v>
      </c>
      <c r="G251" s="84" t="s">
        <v>252</v>
      </c>
      <c r="H251" s="84" t="s">
        <v>252</v>
      </c>
      <c r="I251" s="50">
        <v>45000</v>
      </c>
      <c r="J251" s="49">
        <v>1148.33</v>
      </c>
      <c r="K251" s="50">
        <v>25</v>
      </c>
      <c r="L251" s="49">
        <f t="shared" si="213"/>
        <v>1291.5</v>
      </c>
      <c r="M251" s="50">
        <f t="shared" si="260"/>
        <v>3194.9999999999995</v>
      </c>
      <c r="N251" s="50">
        <f t="shared" si="261"/>
        <v>495.00000000000006</v>
      </c>
      <c r="O251" s="49">
        <f t="shared" si="262"/>
        <v>1368</v>
      </c>
      <c r="P251" s="50">
        <f t="shared" si="263"/>
        <v>3190.5</v>
      </c>
      <c r="Q251" s="50">
        <f t="shared" si="264"/>
        <v>2659.5</v>
      </c>
      <c r="R251" s="50">
        <f t="shared" si="265"/>
        <v>3832.83</v>
      </c>
      <c r="S251" s="50">
        <f t="shared" si="266"/>
        <v>6880.5</v>
      </c>
      <c r="T251" s="50">
        <f>I251-R251</f>
        <v>41167.17</v>
      </c>
      <c r="U251" s="53" t="s">
        <v>339</v>
      </c>
      <c r="V251" s="29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  <c r="CG251" s="30"/>
      <c r="CH251" s="30"/>
      <c r="CI251" s="30"/>
      <c r="CJ251" s="30"/>
      <c r="CK251" s="30"/>
      <c r="CL251" s="30"/>
      <c r="CM251" s="30"/>
      <c r="CN251" s="30"/>
      <c r="CO251" s="30"/>
      <c r="CP251" s="30"/>
      <c r="CQ251" s="30"/>
      <c r="CR251" s="30"/>
      <c r="CS251" s="30"/>
      <c r="CT251" s="30"/>
      <c r="CU251" s="30"/>
      <c r="CV251" s="30"/>
      <c r="CW251" s="30"/>
      <c r="CX251" s="30"/>
      <c r="CY251" s="30"/>
      <c r="CZ251" s="30"/>
      <c r="DA251" s="30"/>
      <c r="DB251" s="30"/>
      <c r="DC251" s="30"/>
      <c r="DD251" s="30"/>
      <c r="DE251" s="30"/>
      <c r="DF251" s="30"/>
      <c r="DG251" s="30"/>
      <c r="DH251" s="30"/>
      <c r="DI251" s="30"/>
      <c r="DJ251" s="30"/>
      <c r="DK251" s="30"/>
      <c r="DL251" s="30"/>
      <c r="DM251" s="30"/>
      <c r="DN251" s="30"/>
      <c r="DO251" s="30"/>
      <c r="DP251" s="30"/>
      <c r="DQ251" s="30"/>
      <c r="DR251" s="30"/>
      <c r="DS251" s="30"/>
      <c r="DT251" s="30"/>
      <c r="DU251" s="30"/>
      <c r="DV251" s="30"/>
      <c r="DW251" s="30"/>
      <c r="DX251" s="30"/>
      <c r="DY251" s="30"/>
      <c r="DZ251" s="30"/>
      <c r="EA251" s="30"/>
      <c r="EB251" s="30"/>
      <c r="EC251" s="30"/>
      <c r="ED251" s="30"/>
      <c r="EE251" s="30"/>
      <c r="EF251" s="30"/>
      <c r="EG251" s="30"/>
      <c r="EH251" s="30"/>
      <c r="EI251" s="30"/>
      <c r="EJ251" s="30"/>
      <c r="EK251" s="30"/>
      <c r="EL251" s="30"/>
      <c r="EM251" s="30"/>
      <c r="EN251" s="30"/>
      <c r="EO251" s="30"/>
      <c r="EP251" s="30"/>
      <c r="EQ251" s="30"/>
      <c r="ER251" s="30"/>
      <c r="ES251" s="30"/>
      <c r="ET251" s="30"/>
      <c r="EU251" s="30"/>
      <c r="EV251" s="30"/>
      <c r="EW251" s="30"/>
      <c r="EX251" s="30"/>
      <c r="EY251" s="30"/>
      <c r="EZ251" s="30"/>
      <c r="FA251" s="30"/>
      <c r="FB251" s="30"/>
      <c r="FC251" s="30"/>
      <c r="FD251" s="30"/>
      <c r="FE251" s="30"/>
      <c r="FF251" s="30"/>
      <c r="FG251" s="30"/>
      <c r="FH251" s="30"/>
      <c r="FI251" s="30"/>
    </row>
    <row r="252" spans="1:165" s="2" customFormat="1" ht="30" customHeight="1" x14ac:dyDescent="0.3">
      <c r="A252" s="72">
        <v>246</v>
      </c>
      <c r="B252" s="27" t="s">
        <v>393</v>
      </c>
      <c r="C252" s="72" t="s">
        <v>268</v>
      </c>
      <c r="D252" s="27" t="s">
        <v>130</v>
      </c>
      <c r="E252" s="27" t="s">
        <v>34</v>
      </c>
      <c r="F252" s="72" t="s">
        <v>251</v>
      </c>
      <c r="G252" s="84" t="s">
        <v>252</v>
      </c>
      <c r="H252" s="84" t="s">
        <v>252</v>
      </c>
      <c r="I252" s="50">
        <v>45000</v>
      </c>
      <c r="J252" s="49">
        <v>1148.33</v>
      </c>
      <c r="K252" s="50">
        <v>25</v>
      </c>
      <c r="L252" s="49">
        <f t="shared" si="213"/>
        <v>1291.5</v>
      </c>
      <c r="M252" s="50">
        <f t="shared" si="260"/>
        <v>3194.9999999999995</v>
      </c>
      <c r="N252" s="50">
        <f t="shared" si="261"/>
        <v>495.00000000000006</v>
      </c>
      <c r="O252" s="49">
        <f t="shared" si="262"/>
        <v>1368</v>
      </c>
      <c r="P252" s="50">
        <f t="shared" si="263"/>
        <v>3190.5</v>
      </c>
      <c r="Q252" s="50">
        <f t="shared" si="264"/>
        <v>2659.5</v>
      </c>
      <c r="R252" s="50">
        <f t="shared" si="265"/>
        <v>3832.83</v>
      </c>
      <c r="S252" s="50">
        <f t="shared" si="266"/>
        <v>6880.5</v>
      </c>
      <c r="T252" s="50">
        <f t="shared" si="282"/>
        <v>41167.17</v>
      </c>
      <c r="U252" s="53" t="s">
        <v>339</v>
      </c>
      <c r="V252" s="29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  <c r="CG252" s="30"/>
      <c r="CH252" s="30"/>
      <c r="CI252" s="30"/>
      <c r="CJ252" s="30"/>
      <c r="CK252" s="30"/>
      <c r="CL252" s="30"/>
      <c r="CM252" s="30"/>
      <c r="CN252" s="30"/>
      <c r="CO252" s="30"/>
      <c r="CP252" s="30"/>
      <c r="CQ252" s="30"/>
      <c r="CR252" s="30"/>
      <c r="CS252" s="30"/>
      <c r="CT252" s="30"/>
      <c r="CU252" s="30"/>
      <c r="CV252" s="30"/>
      <c r="CW252" s="30"/>
      <c r="CX252" s="30"/>
      <c r="CY252" s="30"/>
      <c r="CZ252" s="30"/>
      <c r="DA252" s="30"/>
      <c r="DB252" s="30"/>
      <c r="DC252" s="30"/>
      <c r="DD252" s="30"/>
      <c r="DE252" s="30"/>
      <c r="DF252" s="30"/>
      <c r="DG252" s="30"/>
      <c r="DH252" s="30"/>
      <c r="DI252" s="30"/>
      <c r="DJ252" s="30"/>
      <c r="DK252" s="30"/>
      <c r="DL252" s="30"/>
      <c r="DM252" s="30"/>
      <c r="DN252" s="30"/>
      <c r="DO252" s="30"/>
      <c r="DP252" s="30"/>
      <c r="DQ252" s="30"/>
      <c r="DR252" s="30"/>
      <c r="DS252" s="30"/>
      <c r="DT252" s="30"/>
      <c r="DU252" s="30"/>
      <c r="DV252" s="30"/>
      <c r="DW252" s="30"/>
      <c r="DX252" s="30"/>
      <c r="DY252" s="30"/>
      <c r="DZ252" s="30"/>
      <c r="EA252" s="30"/>
      <c r="EB252" s="30"/>
      <c r="EC252" s="30"/>
      <c r="ED252" s="30"/>
      <c r="EE252" s="30"/>
      <c r="EF252" s="30"/>
      <c r="EG252" s="30"/>
      <c r="EH252" s="30"/>
      <c r="EI252" s="30"/>
      <c r="EJ252" s="30"/>
      <c r="EK252" s="30"/>
      <c r="EL252" s="30"/>
      <c r="EM252" s="30"/>
      <c r="EN252" s="30"/>
      <c r="EO252" s="30"/>
      <c r="EP252" s="30"/>
      <c r="EQ252" s="30"/>
      <c r="ER252" s="30"/>
      <c r="ES252" s="30"/>
      <c r="ET252" s="30"/>
      <c r="EU252" s="30"/>
      <c r="EV252" s="30"/>
      <c r="EW252" s="30"/>
      <c r="EX252" s="30"/>
      <c r="EY252" s="30"/>
      <c r="EZ252" s="30"/>
      <c r="FA252" s="30"/>
      <c r="FB252" s="30"/>
      <c r="FC252" s="30"/>
      <c r="FD252" s="30"/>
      <c r="FE252" s="30"/>
      <c r="FF252" s="30"/>
      <c r="FG252" s="30"/>
      <c r="FH252" s="30"/>
      <c r="FI252" s="30"/>
    </row>
    <row r="253" spans="1:165" s="40" customFormat="1" ht="30" customHeight="1" x14ac:dyDescent="0.3">
      <c r="A253" s="72">
        <v>247</v>
      </c>
      <c r="B253" s="27" t="s">
        <v>402</v>
      </c>
      <c r="C253" s="72" t="s">
        <v>269</v>
      </c>
      <c r="D253" s="27" t="s">
        <v>130</v>
      </c>
      <c r="E253" s="27" t="s">
        <v>34</v>
      </c>
      <c r="F253" s="72" t="s">
        <v>251</v>
      </c>
      <c r="G253" s="84" t="s">
        <v>252</v>
      </c>
      <c r="H253" s="84" t="s">
        <v>252</v>
      </c>
      <c r="I253" s="50">
        <v>45000</v>
      </c>
      <c r="J253" s="49">
        <v>1148.33</v>
      </c>
      <c r="K253" s="50">
        <v>25</v>
      </c>
      <c r="L253" s="49">
        <f t="shared" si="213"/>
        <v>1291.5</v>
      </c>
      <c r="M253" s="50">
        <f t="shared" si="260"/>
        <v>3194.9999999999995</v>
      </c>
      <c r="N253" s="50">
        <f t="shared" si="261"/>
        <v>495.00000000000006</v>
      </c>
      <c r="O253" s="49">
        <f t="shared" si="262"/>
        <v>1368</v>
      </c>
      <c r="P253" s="50">
        <f t="shared" si="263"/>
        <v>3190.5</v>
      </c>
      <c r="Q253" s="50">
        <f t="shared" si="264"/>
        <v>2659.5</v>
      </c>
      <c r="R253" s="50">
        <f t="shared" si="265"/>
        <v>3832.83</v>
      </c>
      <c r="S253" s="50">
        <f t="shared" si="266"/>
        <v>6880.5</v>
      </c>
      <c r="T253" s="50">
        <f t="shared" si="282"/>
        <v>41167.17</v>
      </c>
      <c r="U253" s="53" t="s">
        <v>339</v>
      </c>
      <c r="V253" s="29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30"/>
      <c r="CI253" s="30"/>
      <c r="CJ253" s="30"/>
      <c r="CK253" s="30"/>
      <c r="CL253" s="30"/>
      <c r="CM253" s="30"/>
      <c r="CN253" s="30"/>
      <c r="CO253" s="30"/>
      <c r="CP253" s="30"/>
      <c r="CQ253" s="30"/>
      <c r="CR253" s="30"/>
      <c r="CS253" s="30"/>
      <c r="CT253" s="30"/>
      <c r="CU253" s="30"/>
      <c r="CV253" s="30"/>
      <c r="CW253" s="30"/>
      <c r="CX253" s="30"/>
      <c r="CY253" s="30"/>
      <c r="CZ253" s="30"/>
      <c r="DA253" s="30"/>
      <c r="DB253" s="30"/>
      <c r="DC253" s="30"/>
      <c r="DD253" s="30"/>
      <c r="DE253" s="30"/>
      <c r="DF253" s="30"/>
      <c r="DG253" s="30"/>
      <c r="DH253" s="30"/>
      <c r="DI253" s="30"/>
      <c r="DJ253" s="30"/>
      <c r="DK253" s="30"/>
      <c r="DL253" s="30"/>
      <c r="DM253" s="30"/>
      <c r="DN253" s="30"/>
      <c r="DO253" s="30"/>
      <c r="DP253" s="30"/>
      <c r="DQ253" s="30"/>
      <c r="DR253" s="30"/>
      <c r="DS253" s="30"/>
      <c r="DT253" s="30"/>
      <c r="DU253" s="30"/>
      <c r="DV253" s="30"/>
      <c r="DW253" s="30"/>
      <c r="DX253" s="30"/>
      <c r="DY253" s="30"/>
      <c r="DZ253" s="30"/>
      <c r="EA253" s="30"/>
      <c r="EB253" s="30"/>
      <c r="EC253" s="30"/>
      <c r="ED253" s="30"/>
      <c r="EE253" s="30"/>
      <c r="EF253" s="30"/>
      <c r="EG253" s="30"/>
      <c r="EH253" s="30"/>
      <c r="EI253" s="30"/>
      <c r="EJ253" s="30"/>
      <c r="EK253" s="30"/>
      <c r="EL253" s="30"/>
      <c r="EM253" s="30"/>
      <c r="EN253" s="30"/>
      <c r="EO253" s="30"/>
      <c r="EP253" s="30"/>
      <c r="EQ253" s="30"/>
      <c r="ER253" s="30"/>
      <c r="ES253" s="30"/>
      <c r="ET253" s="30"/>
      <c r="EU253" s="30"/>
      <c r="EV253" s="30"/>
      <c r="EW253" s="30"/>
      <c r="EX253" s="30"/>
      <c r="EY253" s="30"/>
      <c r="EZ253" s="30"/>
      <c r="FA253" s="30"/>
      <c r="FB253" s="30"/>
      <c r="FC253" s="30"/>
      <c r="FD253" s="30"/>
      <c r="FE253" s="30"/>
      <c r="FF253" s="30"/>
      <c r="FG253" s="30"/>
      <c r="FH253" s="30"/>
      <c r="FI253" s="30"/>
    </row>
    <row r="254" spans="1:165" s="2" customFormat="1" ht="30" customHeight="1" x14ac:dyDescent="0.3">
      <c r="A254" s="72">
        <v>248</v>
      </c>
      <c r="B254" s="27" t="s">
        <v>392</v>
      </c>
      <c r="C254" s="72" t="s">
        <v>268</v>
      </c>
      <c r="D254" s="27" t="s">
        <v>130</v>
      </c>
      <c r="E254" s="27" t="s">
        <v>34</v>
      </c>
      <c r="F254" s="72" t="s">
        <v>251</v>
      </c>
      <c r="G254" s="84" t="s">
        <v>252</v>
      </c>
      <c r="H254" s="84" t="s">
        <v>252</v>
      </c>
      <c r="I254" s="50">
        <v>45000</v>
      </c>
      <c r="J254" s="49">
        <v>1148.33</v>
      </c>
      <c r="K254" s="50">
        <v>25</v>
      </c>
      <c r="L254" s="49">
        <f t="shared" si="213"/>
        <v>1291.5</v>
      </c>
      <c r="M254" s="50">
        <f t="shared" si="260"/>
        <v>3194.9999999999995</v>
      </c>
      <c r="N254" s="50">
        <f t="shared" si="261"/>
        <v>495.00000000000006</v>
      </c>
      <c r="O254" s="49">
        <f t="shared" si="262"/>
        <v>1368</v>
      </c>
      <c r="P254" s="50">
        <f t="shared" si="263"/>
        <v>3190.5</v>
      </c>
      <c r="Q254" s="50">
        <f t="shared" si="264"/>
        <v>2659.5</v>
      </c>
      <c r="R254" s="50">
        <f t="shared" si="265"/>
        <v>3832.83</v>
      </c>
      <c r="S254" s="50">
        <f t="shared" si="266"/>
        <v>6880.5</v>
      </c>
      <c r="T254" s="50">
        <f>I254-R254</f>
        <v>41167.17</v>
      </c>
      <c r="U254" s="53" t="s">
        <v>339</v>
      </c>
      <c r="V254" s="29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30"/>
      <c r="CI254" s="30"/>
      <c r="CJ254" s="30"/>
      <c r="CK254" s="30"/>
      <c r="CL254" s="30"/>
      <c r="CM254" s="30"/>
      <c r="CN254" s="30"/>
      <c r="CO254" s="30"/>
      <c r="CP254" s="30"/>
      <c r="CQ254" s="30"/>
      <c r="CR254" s="30"/>
      <c r="CS254" s="30"/>
      <c r="CT254" s="30"/>
      <c r="CU254" s="30"/>
      <c r="CV254" s="30"/>
      <c r="CW254" s="30"/>
      <c r="CX254" s="30"/>
      <c r="CY254" s="30"/>
      <c r="CZ254" s="30"/>
      <c r="DA254" s="30"/>
      <c r="DB254" s="30"/>
      <c r="DC254" s="30"/>
      <c r="DD254" s="30"/>
      <c r="DE254" s="30"/>
      <c r="DF254" s="30"/>
      <c r="DG254" s="30"/>
      <c r="DH254" s="30"/>
      <c r="DI254" s="30"/>
      <c r="DJ254" s="30"/>
      <c r="DK254" s="30"/>
      <c r="DL254" s="30"/>
      <c r="DM254" s="30"/>
      <c r="DN254" s="30"/>
      <c r="DO254" s="30"/>
      <c r="DP254" s="30"/>
      <c r="DQ254" s="30"/>
      <c r="DR254" s="30"/>
      <c r="DS254" s="30"/>
      <c r="DT254" s="30"/>
      <c r="DU254" s="30"/>
      <c r="DV254" s="30"/>
      <c r="DW254" s="30"/>
      <c r="DX254" s="30"/>
      <c r="DY254" s="30"/>
      <c r="DZ254" s="30"/>
      <c r="EA254" s="30"/>
      <c r="EB254" s="30"/>
      <c r="EC254" s="30"/>
      <c r="ED254" s="30"/>
      <c r="EE254" s="30"/>
      <c r="EF254" s="30"/>
      <c r="EG254" s="30"/>
      <c r="EH254" s="30"/>
      <c r="EI254" s="30"/>
      <c r="EJ254" s="30"/>
      <c r="EK254" s="30"/>
      <c r="EL254" s="30"/>
      <c r="EM254" s="30"/>
      <c r="EN254" s="30"/>
      <c r="EO254" s="30"/>
      <c r="EP254" s="30"/>
      <c r="EQ254" s="30"/>
      <c r="ER254" s="30"/>
      <c r="ES254" s="30"/>
      <c r="ET254" s="30"/>
      <c r="EU254" s="30"/>
      <c r="EV254" s="30"/>
      <c r="EW254" s="30"/>
      <c r="EX254" s="30"/>
      <c r="EY254" s="30"/>
      <c r="EZ254" s="30"/>
      <c r="FA254" s="30"/>
      <c r="FB254" s="30"/>
      <c r="FC254" s="30"/>
      <c r="FD254" s="30"/>
      <c r="FE254" s="30"/>
      <c r="FF254" s="30"/>
      <c r="FG254" s="30"/>
      <c r="FH254" s="30"/>
      <c r="FI254" s="30"/>
    </row>
    <row r="255" spans="1:165" s="2" customFormat="1" ht="30" customHeight="1" x14ac:dyDescent="0.3">
      <c r="A255" s="72">
        <v>249</v>
      </c>
      <c r="B255" s="27" t="s">
        <v>391</v>
      </c>
      <c r="C255" s="72" t="s">
        <v>268</v>
      </c>
      <c r="D255" s="27" t="s">
        <v>130</v>
      </c>
      <c r="E255" s="27" t="s">
        <v>34</v>
      </c>
      <c r="F255" s="72" t="s">
        <v>251</v>
      </c>
      <c r="G255" s="84" t="s">
        <v>252</v>
      </c>
      <c r="H255" s="84" t="s">
        <v>252</v>
      </c>
      <c r="I255" s="50">
        <v>45000</v>
      </c>
      <c r="J255" s="49">
        <v>1148.33</v>
      </c>
      <c r="K255" s="50">
        <v>25</v>
      </c>
      <c r="L255" s="49">
        <f t="shared" si="213"/>
        <v>1291.5</v>
      </c>
      <c r="M255" s="50">
        <f t="shared" si="260"/>
        <v>3194.9999999999995</v>
      </c>
      <c r="N255" s="50">
        <f t="shared" si="261"/>
        <v>495.00000000000006</v>
      </c>
      <c r="O255" s="49">
        <f t="shared" si="262"/>
        <v>1368</v>
      </c>
      <c r="P255" s="50">
        <f t="shared" si="263"/>
        <v>3190.5</v>
      </c>
      <c r="Q255" s="50">
        <f t="shared" si="264"/>
        <v>2659.5</v>
      </c>
      <c r="R255" s="50">
        <f t="shared" si="265"/>
        <v>3832.83</v>
      </c>
      <c r="S255" s="50">
        <f t="shared" si="266"/>
        <v>6880.5</v>
      </c>
      <c r="T255" s="50">
        <f t="shared" si="282"/>
        <v>41167.17</v>
      </c>
      <c r="U255" s="53" t="s">
        <v>339</v>
      </c>
      <c r="V255" s="29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30"/>
      <c r="CI255" s="30"/>
      <c r="CJ255" s="30"/>
      <c r="CK255" s="30"/>
      <c r="CL255" s="30"/>
      <c r="CM255" s="30"/>
      <c r="CN255" s="30"/>
      <c r="CO255" s="30"/>
      <c r="CP255" s="30"/>
      <c r="CQ255" s="30"/>
      <c r="CR255" s="30"/>
      <c r="CS255" s="30"/>
      <c r="CT255" s="30"/>
      <c r="CU255" s="30"/>
      <c r="CV255" s="30"/>
      <c r="CW255" s="30"/>
      <c r="CX255" s="30"/>
      <c r="CY255" s="30"/>
      <c r="CZ255" s="30"/>
      <c r="DA255" s="30"/>
      <c r="DB255" s="30"/>
      <c r="DC255" s="30"/>
      <c r="DD255" s="30"/>
      <c r="DE255" s="30"/>
      <c r="DF255" s="30"/>
      <c r="DG255" s="30"/>
      <c r="DH255" s="30"/>
      <c r="DI255" s="30"/>
      <c r="DJ255" s="30"/>
      <c r="DK255" s="30"/>
      <c r="DL255" s="30"/>
      <c r="DM255" s="30"/>
      <c r="DN255" s="30"/>
      <c r="DO255" s="30"/>
      <c r="DP255" s="30"/>
      <c r="DQ255" s="30"/>
      <c r="DR255" s="30"/>
      <c r="DS255" s="30"/>
      <c r="DT255" s="30"/>
      <c r="DU255" s="30"/>
      <c r="DV255" s="30"/>
      <c r="DW255" s="30"/>
      <c r="DX255" s="30"/>
      <c r="DY255" s="30"/>
      <c r="DZ255" s="30"/>
      <c r="EA255" s="30"/>
      <c r="EB255" s="30"/>
      <c r="EC255" s="30"/>
      <c r="ED255" s="30"/>
      <c r="EE255" s="30"/>
      <c r="EF255" s="30"/>
      <c r="EG255" s="30"/>
      <c r="EH255" s="30"/>
      <c r="EI255" s="30"/>
      <c r="EJ255" s="30"/>
      <c r="EK255" s="30"/>
      <c r="EL255" s="30"/>
      <c r="EM255" s="30"/>
      <c r="EN255" s="30"/>
      <c r="EO255" s="30"/>
      <c r="EP255" s="30"/>
      <c r="EQ255" s="30"/>
      <c r="ER255" s="30"/>
      <c r="ES255" s="30"/>
      <c r="ET255" s="30"/>
      <c r="EU255" s="30"/>
      <c r="EV255" s="30"/>
      <c r="EW255" s="30"/>
      <c r="EX255" s="30"/>
      <c r="EY255" s="30"/>
      <c r="EZ255" s="30"/>
      <c r="FA255" s="30"/>
      <c r="FB255" s="30"/>
      <c r="FC255" s="30"/>
      <c r="FD255" s="30"/>
      <c r="FE255" s="30"/>
      <c r="FF255" s="30"/>
      <c r="FG255" s="30"/>
      <c r="FH255" s="30"/>
      <c r="FI255" s="30"/>
    </row>
    <row r="256" spans="1:165" s="2" customFormat="1" ht="30" customHeight="1" x14ac:dyDescent="0.3">
      <c r="A256" s="72">
        <v>250</v>
      </c>
      <c r="B256" s="27" t="s">
        <v>364</v>
      </c>
      <c r="C256" s="72" t="s">
        <v>269</v>
      </c>
      <c r="D256" s="27" t="s">
        <v>130</v>
      </c>
      <c r="E256" s="27" t="s">
        <v>200</v>
      </c>
      <c r="F256" s="72" t="s">
        <v>251</v>
      </c>
      <c r="G256" s="84" t="s">
        <v>252</v>
      </c>
      <c r="H256" s="84" t="s">
        <v>252</v>
      </c>
      <c r="I256" s="50">
        <v>45000</v>
      </c>
      <c r="J256" s="49">
        <v>1148.33</v>
      </c>
      <c r="K256" s="50">
        <v>25</v>
      </c>
      <c r="L256" s="49">
        <f>I256*2.87%</f>
        <v>1291.5</v>
      </c>
      <c r="M256" s="50">
        <f>I256*7.1%</f>
        <v>3194.9999999999995</v>
      </c>
      <c r="N256" s="50">
        <f>I256*1.1%</f>
        <v>495.00000000000006</v>
      </c>
      <c r="O256" s="49">
        <f>I256*3.04%</f>
        <v>1368</v>
      </c>
      <c r="P256" s="50">
        <f>I256*7.09%</f>
        <v>3190.5</v>
      </c>
      <c r="Q256" s="50">
        <f>+L256+O256</f>
        <v>2659.5</v>
      </c>
      <c r="R256" s="50">
        <f>SUM(J256+K256+L256+O256)</f>
        <v>3832.83</v>
      </c>
      <c r="S256" s="50">
        <f>SUM(M256+N256+P256)</f>
        <v>6880.5</v>
      </c>
      <c r="T256" s="50">
        <f>I256-R256</f>
        <v>41167.17</v>
      </c>
      <c r="U256" s="53" t="s">
        <v>339</v>
      </c>
      <c r="V256" s="29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30"/>
      <c r="CI256" s="30"/>
      <c r="CJ256" s="30"/>
      <c r="CK256" s="30"/>
      <c r="CL256" s="30"/>
      <c r="CM256" s="30"/>
      <c r="CN256" s="30"/>
      <c r="CO256" s="30"/>
      <c r="CP256" s="30"/>
      <c r="CQ256" s="30"/>
      <c r="CR256" s="30"/>
      <c r="CS256" s="30"/>
      <c r="CT256" s="30"/>
      <c r="CU256" s="30"/>
      <c r="CV256" s="30"/>
      <c r="CW256" s="30"/>
      <c r="CX256" s="30"/>
      <c r="CY256" s="30"/>
      <c r="CZ256" s="30"/>
      <c r="DA256" s="30"/>
      <c r="DB256" s="30"/>
      <c r="DC256" s="30"/>
      <c r="DD256" s="30"/>
      <c r="DE256" s="30"/>
      <c r="DF256" s="30"/>
      <c r="DG256" s="30"/>
      <c r="DH256" s="30"/>
      <c r="DI256" s="30"/>
      <c r="DJ256" s="30"/>
      <c r="DK256" s="30"/>
      <c r="DL256" s="30"/>
      <c r="DM256" s="30"/>
      <c r="DN256" s="30"/>
      <c r="DO256" s="30"/>
      <c r="DP256" s="30"/>
      <c r="DQ256" s="30"/>
      <c r="DR256" s="30"/>
      <c r="DS256" s="30"/>
      <c r="DT256" s="30"/>
      <c r="DU256" s="30"/>
      <c r="DV256" s="30"/>
      <c r="DW256" s="30"/>
      <c r="DX256" s="30"/>
      <c r="DY256" s="30"/>
      <c r="DZ256" s="30"/>
      <c r="EA256" s="30"/>
      <c r="EB256" s="30"/>
      <c r="EC256" s="30"/>
      <c r="ED256" s="30"/>
      <c r="EE256" s="30"/>
      <c r="EF256" s="30"/>
      <c r="EG256" s="30"/>
      <c r="EH256" s="30"/>
      <c r="EI256" s="30"/>
      <c r="EJ256" s="30"/>
      <c r="EK256" s="30"/>
      <c r="EL256" s="30"/>
      <c r="EM256" s="30"/>
      <c r="EN256" s="30"/>
      <c r="EO256" s="30"/>
      <c r="EP256" s="30"/>
      <c r="EQ256" s="30"/>
      <c r="ER256" s="30"/>
      <c r="ES256" s="30"/>
      <c r="ET256" s="30"/>
      <c r="EU256" s="30"/>
      <c r="EV256" s="30"/>
      <c r="EW256" s="30"/>
      <c r="EX256" s="30"/>
      <c r="EY256" s="30"/>
      <c r="EZ256" s="30"/>
      <c r="FA256" s="30"/>
      <c r="FB256" s="30"/>
      <c r="FC256" s="30"/>
      <c r="FD256" s="30"/>
      <c r="FE256" s="30"/>
      <c r="FF256" s="30"/>
      <c r="FG256" s="30"/>
      <c r="FH256" s="30"/>
      <c r="FI256" s="30"/>
    </row>
    <row r="257" spans="1:165" s="2" customFormat="1" ht="30" customHeight="1" x14ac:dyDescent="0.3">
      <c r="A257" s="72">
        <v>251</v>
      </c>
      <c r="B257" s="27" t="s">
        <v>161</v>
      </c>
      <c r="C257" s="72" t="s">
        <v>269</v>
      </c>
      <c r="D257" s="27" t="s">
        <v>281</v>
      </c>
      <c r="E257" s="27" t="s">
        <v>34</v>
      </c>
      <c r="F257" s="72" t="s">
        <v>251</v>
      </c>
      <c r="G257" s="84" t="s">
        <v>252</v>
      </c>
      <c r="H257" s="84" t="s">
        <v>252</v>
      </c>
      <c r="I257" s="50">
        <v>41000</v>
      </c>
      <c r="J257" s="49">
        <v>583.79</v>
      </c>
      <c r="K257" s="50">
        <v>25</v>
      </c>
      <c r="L257" s="49">
        <f t="shared" si="213"/>
        <v>1176.7</v>
      </c>
      <c r="M257" s="50">
        <f>I257*7.1%</f>
        <v>2910.9999999999995</v>
      </c>
      <c r="N257" s="50">
        <f>I257*1.1%</f>
        <v>451.00000000000006</v>
      </c>
      <c r="O257" s="49">
        <f>I257*3.04%</f>
        <v>1246.4000000000001</v>
      </c>
      <c r="P257" s="50">
        <f>I257*7.09%</f>
        <v>2906.9</v>
      </c>
      <c r="Q257" s="50">
        <f>+L257+O257</f>
        <v>2423.1000000000004</v>
      </c>
      <c r="R257" s="50">
        <f>SUM(J257+K257+L257+O257)</f>
        <v>3031.8900000000003</v>
      </c>
      <c r="S257" s="50">
        <f>SUM(M257+N257+P257)</f>
        <v>6268.9</v>
      </c>
      <c r="T257" s="50">
        <f>I257-R257</f>
        <v>37968.11</v>
      </c>
      <c r="U257" s="53" t="s">
        <v>339</v>
      </c>
      <c r="V257" s="29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30"/>
      <c r="CI257" s="30"/>
      <c r="CJ257" s="30"/>
      <c r="CK257" s="30"/>
      <c r="CL257" s="30"/>
      <c r="CM257" s="30"/>
      <c r="CN257" s="30"/>
      <c r="CO257" s="30"/>
      <c r="CP257" s="30"/>
      <c r="CQ257" s="30"/>
      <c r="CR257" s="30"/>
      <c r="CS257" s="30"/>
      <c r="CT257" s="30"/>
      <c r="CU257" s="30"/>
      <c r="CV257" s="30"/>
      <c r="CW257" s="30"/>
      <c r="CX257" s="30"/>
      <c r="CY257" s="30"/>
      <c r="CZ257" s="30"/>
      <c r="DA257" s="30"/>
      <c r="DB257" s="30"/>
      <c r="DC257" s="30"/>
      <c r="DD257" s="30"/>
      <c r="DE257" s="30"/>
      <c r="DF257" s="30"/>
      <c r="DG257" s="30"/>
      <c r="DH257" s="30"/>
      <c r="DI257" s="30"/>
      <c r="DJ257" s="30"/>
      <c r="DK257" s="30"/>
      <c r="DL257" s="30"/>
      <c r="DM257" s="30"/>
      <c r="DN257" s="30"/>
      <c r="DO257" s="30"/>
      <c r="DP257" s="30"/>
      <c r="DQ257" s="30"/>
      <c r="DR257" s="30"/>
      <c r="DS257" s="30"/>
      <c r="DT257" s="30"/>
      <c r="DU257" s="30"/>
      <c r="DV257" s="30"/>
      <c r="DW257" s="30"/>
      <c r="DX257" s="30"/>
      <c r="DY257" s="30"/>
      <c r="DZ257" s="30"/>
      <c r="EA257" s="30"/>
      <c r="EB257" s="30"/>
      <c r="EC257" s="30"/>
      <c r="ED257" s="30"/>
      <c r="EE257" s="30"/>
      <c r="EF257" s="30"/>
      <c r="EG257" s="30"/>
      <c r="EH257" s="30"/>
      <c r="EI257" s="30"/>
      <c r="EJ257" s="30"/>
      <c r="EK257" s="30"/>
      <c r="EL257" s="30"/>
      <c r="EM257" s="30"/>
      <c r="EN257" s="30"/>
      <c r="EO257" s="30"/>
      <c r="EP257" s="30"/>
      <c r="EQ257" s="30"/>
      <c r="ER257" s="30"/>
      <c r="ES257" s="30"/>
      <c r="ET257" s="30"/>
      <c r="EU257" s="30"/>
      <c r="EV257" s="30"/>
      <c r="EW257" s="30"/>
      <c r="EX257" s="30"/>
      <c r="EY257" s="30"/>
      <c r="EZ257" s="30"/>
      <c r="FA257" s="30"/>
      <c r="FB257" s="30"/>
      <c r="FC257" s="30"/>
      <c r="FD257" s="30"/>
      <c r="FE257" s="30"/>
      <c r="FF257" s="30"/>
      <c r="FG257" s="30"/>
      <c r="FH257" s="30"/>
      <c r="FI257" s="30"/>
    </row>
    <row r="258" spans="1:165" s="26" customFormat="1" ht="30" customHeight="1" x14ac:dyDescent="0.25">
      <c r="A258" s="138" t="s">
        <v>10</v>
      </c>
      <c r="B258" s="138"/>
      <c r="C258" s="138"/>
      <c r="D258" s="22"/>
      <c r="E258" s="22"/>
      <c r="F258" s="23"/>
      <c r="G258" s="23"/>
      <c r="H258" s="23"/>
      <c r="I258" s="24">
        <f t="shared" ref="I258:T258" si="283">SUM(I7:I257)</f>
        <v>13853000</v>
      </c>
      <c r="J258" s="24">
        <f t="shared" si="283"/>
        <v>788385.6400000006</v>
      </c>
      <c r="K258" s="24">
        <f t="shared" si="283"/>
        <v>6275</v>
      </c>
      <c r="L258" s="24">
        <f t="shared" si="283"/>
        <v>397581.10000000085</v>
      </c>
      <c r="M258" s="24">
        <f t="shared" si="283"/>
        <v>983563</v>
      </c>
      <c r="N258" s="24">
        <f t="shared" si="283"/>
        <v>150722</v>
      </c>
      <c r="O258" s="24">
        <f t="shared" si="283"/>
        <v>421131.19999999978</v>
      </c>
      <c r="P258" s="24">
        <f t="shared" si="283"/>
        <v>982177.70000000217</v>
      </c>
      <c r="Q258" s="24">
        <f t="shared" si="283"/>
        <v>818712.29999999818</v>
      </c>
      <c r="R258" s="24">
        <f t="shared" si="283"/>
        <v>1613372.9400000058</v>
      </c>
      <c r="S258" s="24">
        <f t="shared" si="283"/>
        <v>2116462.7000000007</v>
      </c>
      <c r="T258" s="24">
        <f t="shared" si="283"/>
        <v>12239627.060000014</v>
      </c>
      <c r="U258" s="25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/>
      <c r="CT258" s="30"/>
      <c r="CU258" s="30"/>
      <c r="CV258" s="30"/>
      <c r="CW258" s="30"/>
      <c r="CX258" s="30"/>
      <c r="CY258" s="30"/>
      <c r="CZ258" s="30"/>
      <c r="DA258" s="30"/>
      <c r="DB258" s="30"/>
      <c r="DC258" s="30"/>
      <c r="DD258" s="30"/>
      <c r="DE258" s="30"/>
      <c r="DF258" s="30"/>
      <c r="DG258" s="30"/>
      <c r="DH258" s="30"/>
      <c r="DI258" s="30"/>
      <c r="DJ258" s="30"/>
      <c r="DK258" s="30"/>
      <c r="DL258" s="30"/>
      <c r="DM258" s="30"/>
      <c r="DN258" s="30"/>
      <c r="DO258" s="30"/>
      <c r="DP258" s="30"/>
      <c r="DQ258" s="30"/>
      <c r="DR258" s="30"/>
      <c r="DS258" s="30"/>
      <c r="DT258" s="30"/>
      <c r="DU258" s="30"/>
      <c r="DV258" s="30"/>
      <c r="DW258" s="30"/>
      <c r="DX258" s="30"/>
      <c r="DY258" s="30"/>
      <c r="DZ258" s="30"/>
      <c r="EA258" s="30"/>
      <c r="EB258" s="30"/>
      <c r="EC258" s="30"/>
      <c r="ED258" s="30"/>
      <c r="EE258" s="30"/>
      <c r="EF258" s="30"/>
      <c r="EG258" s="30"/>
      <c r="EH258" s="30"/>
      <c r="EI258" s="30"/>
      <c r="EJ258" s="30"/>
      <c r="EK258" s="30"/>
      <c r="EL258" s="30"/>
      <c r="EM258" s="30"/>
      <c r="EN258" s="30"/>
      <c r="EO258" s="30"/>
      <c r="EP258" s="30"/>
      <c r="EQ258" s="30"/>
      <c r="ER258" s="30"/>
      <c r="ES258" s="30"/>
      <c r="ET258" s="30"/>
      <c r="EU258" s="30"/>
      <c r="EV258" s="30"/>
      <c r="EW258" s="30"/>
      <c r="EX258" s="30"/>
      <c r="EY258" s="30"/>
      <c r="EZ258" s="30"/>
      <c r="FA258" s="30"/>
      <c r="FB258" s="30"/>
      <c r="FC258" s="30"/>
      <c r="FD258" s="30"/>
      <c r="FE258" s="30"/>
      <c r="FF258" s="30"/>
      <c r="FG258" s="30"/>
      <c r="FH258" s="30"/>
      <c r="FI258" s="30"/>
    </row>
    <row r="259" spans="1:165" x14ac:dyDescent="0.25">
      <c r="A259" s="73"/>
      <c r="B259" s="17"/>
      <c r="C259" s="81"/>
      <c r="D259" s="9"/>
      <c r="E259" s="9"/>
      <c r="F259" s="7"/>
      <c r="G259" s="7"/>
      <c r="H259" s="7"/>
      <c r="I259" s="10"/>
      <c r="J259" s="10"/>
      <c r="K259" s="15"/>
      <c r="L259" s="43"/>
      <c r="M259" s="15"/>
      <c r="N259" s="41"/>
      <c r="O259" s="43"/>
      <c r="P259" s="15"/>
      <c r="Q259" s="15"/>
      <c r="R259" s="15"/>
      <c r="S259" s="15"/>
      <c r="T259" s="16"/>
      <c r="U259" s="4"/>
      <c r="V259" s="29"/>
    </row>
    <row r="260" spans="1:165" ht="24" x14ac:dyDescent="0.25">
      <c r="A260" s="90"/>
      <c r="B260" s="7"/>
      <c r="C260" s="8"/>
      <c r="D260" s="9"/>
      <c r="E260" s="9"/>
      <c r="F260" s="7"/>
      <c r="G260" s="7"/>
      <c r="H260" s="88"/>
      <c r="I260" s="10"/>
      <c r="J260" s="91"/>
      <c r="K260" s="21"/>
      <c r="L260" s="44"/>
      <c r="M260" s="3"/>
      <c r="N260" s="42"/>
      <c r="O260" s="45"/>
      <c r="P260" s="3"/>
      <c r="Q260" s="3"/>
      <c r="R260" s="3"/>
      <c r="S260" s="3"/>
      <c r="T260" s="4"/>
      <c r="U260" s="130"/>
      <c r="V260" s="131"/>
    </row>
    <row r="261" spans="1:165" x14ac:dyDescent="0.25">
      <c r="A261" s="7"/>
      <c r="B261" s="92" t="s">
        <v>11</v>
      </c>
      <c r="C261" s="93"/>
      <c r="D261" s="94"/>
      <c r="E261" s="93"/>
      <c r="F261" s="93"/>
      <c r="G261" s="94"/>
      <c r="H261" s="95"/>
      <c r="I261" s="96"/>
      <c r="J261" s="96"/>
      <c r="K261" s="97"/>
      <c r="L261" s="98"/>
      <c r="M261" s="98"/>
      <c r="N261" s="97"/>
      <c r="O261" s="99"/>
      <c r="P261" s="100"/>
      <c r="Q261" s="99"/>
      <c r="R261" s="99"/>
      <c r="S261" s="99"/>
      <c r="T261" s="101"/>
      <c r="U261" s="4"/>
    </row>
    <row r="262" spans="1:165" x14ac:dyDescent="0.25">
      <c r="A262" s="7"/>
      <c r="B262" s="93" t="s">
        <v>12</v>
      </c>
      <c r="C262" s="93"/>
      <c r="D262" s="94"/>
      <c r="E262" s="93"/>
      <c r="F262" s="93"/>
      <c r="G262" s="94"/>
      <c r="H262" s="95"/>
      <c r="I262" s="95"/>
      <c r="J262" s="102"/>
      <c r="K262" s="95"/>
      <c r="L262" s="95"/>
      <c r="M262" s="95"/>
      <c r="N262" s="95"/>
      <c r="O262" s="99"/>
      <c r="P262" s="100"/>
      <c r="Q262" s="99"/>
      <c r="R262" s="99"/>
      <c r="S262" s="99"/>
      <c r="T262" s="101"/>
      <c r="U262" s="4"/>
    </row>
    <row r="263" spans="1:165" x14ac:dyDescent="0.25">
      <c r="A263" s="7"/>
      <c r="B263" s="93" t="s">
        <v>13</v>
      </c>
      <c r="C263" s="93"/>
      <c r="D263" s="94"/>
      <c r="E263" s="93"/>
      <c r="F263" s="93"/>
      <c r="G263" s="94"/>
      <c r="H263" s="95"/>
      <c r="I263" s="96"/>
      <c r="J263" s="103"/>
      <c r="K263" s="97"/>
      <c r="L263" s="98"/>
      <c r="M263" s="98"/>
      <c r="N263" s="97"/>
      <c r="O263" s="99"/>
      <c r="P263" s="100"/>
      <c r="Q263" s="99"/>
      <c r="R263" s="99"/>
      <c r="S263" s="99"/>
      <c r="T263" s="101"/>
      <c r="U263" s="4"/>
    </row>
    <row r="264" spans="1:165" x14ac:dyDescent="0.25">
      <c r="A264" s="7"/>
      <c r="B264" s="93" t="s">
        <v>14</v>
      </c>
      <c r="C264" s="93"/>
      <c r="D264" s="94"/>
      <c r="E264" s="93"/>
      <c r="F264" s="93"/>
      <c r="G264" s="104"/>
      <c r="H264" s="95"/>
      <c r="I264" s="96"/>
      <c r="J264" s="103"/>
      <c r="K264" s="97"/>
      <c r="L264" s="98"/>
      <c r="M264" s="98"/>
      <c r="N264" s="97"/>
      <c r="O264" s="99"/>
      <c r="P264" s="100"/>
      <c r="Q264" s="99"/>
      <c r="R264" s="99"/>
      <c r="S264" s="99"/>
      <c r="T264" s="105"/>
      <c r="U264" s="4"/>
    </row>
    <row r="265" spans="1:165" x14ac:dyDescent="0.25">
      <c r="A265" s="18"/>
      <c r="B265" s="93" t="s">
        <v>431</v>
      </c>
      <c r="C265" s="93"/>
      <c r="D265" s="94"/>
      <c r="E265" s="93"/>
      <c r="F265" s="93"/>
      <c r="G265" s="94"/>
      <c r="H265" s="106"/>
      <c r="I265" s="106"/>
      <c r="J265" s="107"/>
      <c r="K265" s="106"/>
      <c r="L265" s="98"/>
      <c r="M265" s="98"/>
      <c r="N265" s="108"/>
      <c r="O265" s="99"/>
      <c r="P265" s="109"/>
      <c r="Q265" s="99"/>
      <c r="R265" s="99"/>
      <c r="S265" s="99"/>
      <c r="T265" s="105"/>
      <c r="U265" s="4"/>
    </row>
    <row r="266" spans="1:165" s="11" customFormat="1" ht="55.5" customHeight="1" x14ac:dyDescent="0.3">
      <c r="A266" s="3"/>
      <c r="B266" s="110"/>
      <c r="C266" s="111"/>
      <c r="D266" s="99"/>
      <c r="E266" s="111"/>
      <c r="F266" s="111"/>
      <c r="G266" s="112"/>
      <c r="H266" s="113"/>
      <c r="I266" s="114"/>
      <c r="J266" s="113"/>
      <c r="K266" s="114"/>
      <c r="L266" s="115"/>
      <c r="M266" s="115"/>
      <c r="N266" s="116"/>
      <c r="O266" s="111"/>
      <c r="P266" s="98"/>
      <c r="Q266" s="117"/>
      <c r="R266" s="117"/>
      <c r="S266" s="117"/>
      <c r="T266" s="101"/>
      <c r="U266" s="12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59"/>
      <c r="AY266" s="59"/>
      <c r="AZ266" s="59"/>
      <c r="BA266" s="59"/>
      <c r="BB266" s="59"/>
      <c r="BC266" s="59"/>
      <c r="BD266" s="59"/>
      <c r="BE266" s="59"/>
      <c r="BF266" s="59"/>
      <c r="BG266" s="59"/>
      <c r="BH266" s="59"/>
      <c r="BI266" s="59"/>
      <c r="BJ266" s="59"/>
      <c r="BK266" s="59"/>
      <c r="BL266" s="59"/>
      <c r="BM266" s="59"/>
      <c r="BN266" s="59"/>
      <c r="BO266" s="59"/>
      <c r="BP266" s="59"/>
      <c r="BQ266" s="59"/>
      <c r="BR266" s="59"/>
      <c r="BS266" s="59"/>
      <c r="BT266" s="59"/>
      <c r="BU266" s="59"/>
      <c r="BV266" s="59"/>
      <c r="BW266" s="59"/>
      <c r="BX266" s="59"/>
      <c r="BY266" s="59"/>
      <c r="BZ266" s="59"/>
      <c r="CA266" s="59"/>
      <c r="CB266" s="59"/>
      <c r="CC266" s="59"/>
      <c r="CD266" s="59"/>
      <c r="CE266" s="59"/>
      <c r="CF266" s="59"/>
      <c r="CG266" s="59"/>
      <c r="CH266" s="59"/>
      <c r="CI266" s="59"/>
      <c r="CJ266" s="59"/>
      <c r="CK266" s="59"/>
      <c r="CL266" s="59"/>
      <c r="CM266" s="59"/>
      <c r="CN266" s="59"/>
      <c r="CO266" s="59"/>
      <c r="CP266" s="59"/>
      <c r="CQ266" s="59"/>
      <c r="CR266" s="59"/>
      <c r="CS266" s="59"/>
      <c r="CT266" s="59"/>
      <c r="CU266" s="59"/>
      <c r="CV266" s="59"/>
      <c r="CW266" s="59"/>
      <c r="CX266" s="59"/>
      <c r="CY266" s="59"/>
      <c r="CZ266" s="59"/>
      <c r="DA266" s="59"/>
      <c r="DB266" s="59"/>
      <c r="DC266" s="59"/>
      <c r="DD266" s="59"/>
      <c r="DE266" s="59"/>
      <c r="DF266" s="59"/>
      <c r="DG266" s="59"/>
      <c r="DH266" s="59"/>
      <c r="DI266" s="59"/>
      <c r="DJ266" s="59"/>
      <c r="DK266" s="59"/>
      <c r="DL266" s="59"/>
      <c r="DM266" s="59"/>
      <c r="DN266" s="59"/>
      <c r="DO266" s="59"/>
      <c r="DP266" s="59"/>
      <c r="DQ266" s="59"/>
      <c r="DR266" s="59"/>
      <c r="DS266" s="59"/>
      <c r="DT266" s="59"/>
      <c r="DU266" s="59"/>
      <c r="DV266" s="59"/>
      <c r="DW266" s="59"/>
      <c r="DX266" s="59"/>
      <c r="DY266" s="59"/>
      <c r="DZ266" s="59"/>
      <c r="EA266" s="59"/>
      <c r="EB266" s="59"/>
      <c r="EC266" s="59"/>
      <c r="ED266" s="59"/>
      <c r="EE266" s="59"/>
      <c r="EF266" s="59"/>
      <c r="EG266" s="59"/>
      <c r="EH266" s="59"/>
      <c r="EI266" s="59"/>
      <c r="EJ266" s="59"/>
      <c r="EK266" s="59"/>
      <c r="EL266" s="59"/>
      <c r="EM266" s="59"/>
      <c r="EN266" s="59"/>
      <c r="EO266" s="59"/>
      <c r="EP266" s="59"/>
      <c r="EQ266" s="59"/>
      <c r="ER266" s="59"/>
      <c r="ES266" s="59"/>
      <c r="ET266" s="59"/>
      <c r="EU266" s="59"/>
      <c r="EV266" s="59"/>
      <c r="EW266" s="59"/>
      <c r="EX266" s="59"/>
      <c r="EY266" s="59"/>
      <c r="EZ266" s="59"/>
      <c r="FA266" s="59"/>
      <c r="FB266" s="59"/>
      <c r="FC266" s="59"/>
      <c r="FD266" s="59"/>
      <c r="FE266" s="59"/>
      <c r="FF266" s="59"/>
      <c r="FG266" s="59"/>
      <c r="FH266" s="59"/>
      <c r="FI266" s="59"/>
    </row>
    <row r="267" spans="1:165" s="11" customFormat="1" ht="29.25" customHeight="1" x14ac:dyDescent="0.3">
      <c r="A267" s="74"/>
      <c r="B267" s="110"/>
      <c r="C267" s="115"/>
      <c r="D267" s="115"/>
      <c r="E267" s="98"/>
      <c r="F267" s="115"/>
      <c r="G267" s="115"/>
      <c r="H267" s="98"/>
      <c r="I267" s="97"/>
      <c r="J267" s="97"/>
      <c r="K267" s="97"/>
      <c r="L267" s="97"/>
      <c r="M267" s="97"/>
      <c r="N267" s="97"/>
      <c r="O267" s="97"/>
      <c r="P267" s="98"/>
      <c r="Q267" s="99"/>
      <c r="R267" s="117"/>
      <c r="S267" s="117"/>
      <c r="T267" s="101"/>
      <c r="U267" s="12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  <c r="AW267" s="59"/>
      <c r="AX267" s="59"/>
      <c r="AY267" s="59"/>
      <c r="AZ267" s="59"/>
      <c r="BA267" s="59"/>
      <c r="BB267" s="59"/>
      <c r="BC267" s="59"/>
      <c r="BD267" s="59"/>
      <c r="BE267" s="59"/>
      <c r="BF267" s="59"/>
      <c r="BG267" s="59"/>
      <c r="BH267" s="59"/>
      <c r="BI267" s="59"/>
      <c r="BJ267" s="59"/>
      <c r="BK267" s="59"/>
      <c r="BL267" s="59"/>
      <c r="BM267" s="59"/>
      <c r="BN267" s="59"/>
      <c r="BO267" s="59"/>
      <c r="BP267" s="59"/>
      <c r="BQ267" s="59"/>
      <c r="BR267" s="59"/>
      <c r="BS267" s="59"/>
      <c r="BT267" s="59"/>
      <c r="BU267" s="59"/>
      <c r="BV267" s="59"/>
      <c r="BW267" s="59"/>
      <c r="BX267" s="59"/>
      <c r="BY267" s="59"/>
      <c r="BZ267" s="59"/>
      <c r="CA267" s="59"/>
      <c r="CB267" s="59"/>
      <c r="CC267" s="59"/>
      <c r="CD267" s="59"/>
      <c r="CE267" s="59"/>
      <c r="CF267" s="59"/>
      <c r="CG267" s="59"/>
      <c r="CH267" s="59"/>
      <c r="CI267" s="59"/>
      <c r="CJ267" s="59"/>
      <c r="CK267" s="59"/>
      <c r="CL267" s="59"/>
      <c r="CM267" s="59"/>
      <c r="CN267" s="59"/>
      <c r="CO267" s="59"/>
      <c r="CP267" s="59"/>
      <c r="CQ267" s="59"/>
      <c r="CR267" s="59"/>
      <c r="CS267" s="59"/>
      <c r="CT267" s="59"/>
      <c r="CU267" s="59"/>
      <c r="CV267" s="59"/>
      <c r="CW267" s="59"/>
      <c r="CX267" s="59"/>
      <c r="CY267" s="59"/>
      <c r="CZ267" s="59"/>
      <c r="DA267" s="59"/>
      <c r="DB267" s="59"/>
      <c r="DC267" s="59"/>
      <c r="DD267" s="59"/>
      <c r="DE267" s="59"/>
      <c r="DF267" s="59"/>
      <c r="DG267" s="59"/>
      <c r="DH267" s="59"/>
      <c r="DI267" s="59"/>
      <c r="DJ267" s="59"/>
      <c r="DK267" s="59"/>
      <c r="DL267" s="59"/>
      <c r="DM267" s="59"/>
      <c r="DN267" s="59"/>
      <c r="DO267" s="59"/>
      <c r="DP267" s="59"/>
      <c r="DQ267" s="59"/>
      <c r="DR267" s="59"/>
      <c r="DS267" s="59"/>
      <c r="DT267" s="59"/>
      <c r="DU267" s="59"/>
      <c r="DV267" s="59"/>
      <c r="DW267" s="59"/>
      <c r="DX267" s="59"/>
      <c r="DY267" s="59"/>
      <c r="DZ267" s="59"/>
      <c r="EA267" s="59"/>
      <c r="EB267" s="59"/>
      <c r="EC267" s="59"/>
      <c r="ED267" s="59"/>
      <c r="EE267" s="59"/>
      <c r="EF267" s="59"/>
      <c r="EG267" s="59"/>
      <c r="EH267" s="59"/>
      <c r="EI267" s="59"/>
      <c r="EJ267" s="59"/>
      <c r="EK267" s="59"/>
      <c r="EL267" s="59"/>
      <c r="EM267" s="59"/>
      <c r="EN267" s="59"/>
      <c r="EO267" s="59"/>
      <c r="EP267" s="59"/>
      <c r="EQ267" s="59"/>
      <c r="ER267" s="59"/>
      <c r="ES267" s="59"/>
      <c r="ET267" s="59"/>
      <c r="EU267" s="59"/>
      <c r="EV267" s="59"/>
      <c r="EW267" s="59"/>
      <c r="EX267" s="59"/>
      <c r="EY267" s="59"/>
      <c r="EZ267" s="59"/>
      <c r="FA267" s="59"/>
      <c r="FB267" s="59"/>
      <c r="FC267" s="59"/>
      <c r="FD267" s="59"/>
      <c r="FE267" s="59"/>
      <c r="FF267" s="59"/>
      <c r="FG267" s="59"/>
      <c r="FH267" s="59"/>
      <c r="FI267" s="59"/>
    </row>
    <row r="268" spans="1:165" s="11" customFormat="1" ht="20.25" customHeight="1" x14ac:dyDescent="0.3">
      <c r="A268" s="74"/>
      <c r="B268" s="110"/>
      <c r="C268" s="110"/>
      <c r="D268" s="111"/>
      <c r="E268" s="118"/>
      <c r="F268" s="111"/>
      <c r="G268" s="111"/>
      <c r="H268" s="112"/>
      <c r="I268" s="113"/>
      <c r="J268" s="114"/>
      <c r="K268" s="113"/>
      <c r="L268" s="114"/>
      <c r="M268" s="115"/>
      <c r="N268" s="115"/>
      <c r="O268" s="116"/>
      <c r="P268" s="98"/>
      <c r="Q268" s="99"/>
      <c r="R268" s="117"/>
      <c r="S268" s="117"/>
      <c r="T268" s="101"/>
      <c r="U268" s="12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  <c r="AW268" s="59"/>
      <c r="AX268" s="59"/>
      <c r="AY268" s="59"/>
      <c r="AZ268" s="59"/>
      <c r="BA268" s="59"/>
      <c r="BB268" s="59"/>
      <c r="BC268" s="59"/>
      <c r="BD268" s="59"/>
      <c r="BE268" s="59"/>
      <c r="BF268" s="59"/>
      <c r="BG268" s="59"/>
      <c r="BH268" s="59"/>
      <c r="BI268" s="59"/>
      <c r="BJ268" s="59"/>
      <c r="BK268" s="59"/>
      <c r="BL268" s="59"/>
      <c r="BM268" s="59"/>
      <c r="BN268" s="59"/>
      <c r="BO268" s="59"/>
      <c r="BP268" s="59"/>
      <c r="BQ268" s="59"/>
      <c r="BR268" s="59"/>
      <c r="BS268" s="59"/>
      <c r="BT268" s="59"/>
      <c r="BU268" s="59"/>
      <c r="BV268" s="59"/>
      <c r="BW268" s="59"/>
      <c r="BX268" s="59"/>
      <c r="BY268" s="59"/>
      <c r="BZ268" s="59"/>
      <c r="CA268" s="59"/>
      <c r="CB268" s="59"/>
      <c r="CC268" s="59"/>
      <c r="CD268" s="59"/>
      <c r="CE268" s="59"/>
      <c r="CF268" s="59"/>
      <c r="CG268" s="59"/>
      <c r="CH268" s="59"/>
      <c r="CI268" s="59"/>
      <c r="CJ268" s="59"/>
      <c r="CK268" s="59"/>
      <c r="CL268" s="59"/>
      <c r="CM268" s="59"/>
      <c r="CN268" s="59"/>
      <c r="CO268" s="59"/>
      <c r="CP268" s="59"/>
      <c r="CQ268" s="59"/>
      <c r="CR268" s="59"/>
      <c r="CS268" s="59"/>
      <c r="CT268" s="59"/>
      <c r="CU268" s="59"/>
      <c r="CV268" s="59"/>
      <c r="CW268" s="59"/>
      <c r="CX268" s="59"/>
      <c r="CY268" s="59"/>
      <c r="CZ268" s="59"/>
      <c r="DA268" s="59"/>
      <c r="DB268" s="59"/>
      <c r="DC268" s="59"/>
      <c r="DD268" s="59"/>
      <c r="DE268" s="59"/>
      <c r="DF268" s="59"/>
      <c r="DG268" s="59"/>
      <c r="DH268" s="59"/>
      <c r="DI268" s="59"/>
      <c r="DJ268" s="59"/>
      <c r="DK268" s="59"/>
      <c r="DL268" s="59"/>
      <c r="DM268" s="59"/>
      <c r="DN268" s="59"/>
      <c r="DO268" s="59"/>
      <c r="DP268" s="59"/>
      <c r="DQ268" s="59"/>
      <c r="DR268" s="59"/>
      <c r="DS268" s="59"/>
      <c r="DT268" s="59"/>
      <c r="DU268" s="59"/>
      <c r="DV268" s="59"/>
      <c r="DW268" s="59"/>
      <c r="DX268" s="59"/>
      <c r="DY268" s="59"/>
      <c r="DZ268" s="59"/>
      <c r="EA268" s="59"/>
      <c r="EB268" s="59"/>
      <c r="EC268" s="59"/>
      <c r="ED268" s="59"/>
      <c r="EE268" s="59"/>
      <c r="EF268" s="59"/>
      <c r="EG268" s="59"/>
      <c r="EH268" s="59"/>
      <c r="EI268" s="59"/>
      <c r="EJ268" s="59"/>
      <c r="EK268" s="59"/>
      <c r="EL268" s="59"/>
      <c r="EM268" s="59"/>
      <c r="EN268" s="59"/>
      <c r="EO268" s="59"/>
      <c r="EP268" s="59"/>
      <c r="EQ268" s="59"/>
      <c r="ER268" s="59"/>
      <c r="ES268" s="59"/>
      <c r="ET268" s="59"/>
      <c r="EU268" s="59"/>
      <c r="EV268" s="59"/>
      <c r="EW268" s="59"/>
      <c r="EX268" s="59"/>
      <c r="EY268" s="59"/>
      <c r="EZ268" s="59"/>
      <c r="FA268" s="59"/>
      <c r="FB268" s="59"/>
      <c r="FC268" s="59"/>
      <c r="FD268" s="59"/>
      <c r="FE268" s="59"/>
      <c r="FF268" s="59"/>
      <c r="FG268" s="59"/>
      <c r="FH268" s="59"/>
      <c r="FI268" s="59"/>
    </row>
    <row r="269" spans="1:165" ht="18.75" x14ac:dyDescent="0.25">
      <c r="A269" s="74"/>
      <c r="B269" s="136" t="s">
        <v>17</v>
      </c>
      <c r="C269" s="136"/>
      <c r="D269" s="136"/>
      <c r="E269" s="119"/>
      <c r="F269" s="119" t="s">
        <v>18</v>
      </c>
      <c r="G269" s="120"/>
      <c r="H269" s="119"/>
      <c r="I269" s="121"/>
      <c r="J269" s="122"/>
      <c r="K269" s="123"/>
      <c r="L269" s="123"/>
      <c r="M269" s="123"/>
      <c r="N269" s="123"/>
      <c r="O269" s="123"/>
      <c r="P269" s="123" t="s">
        <v>31</v>
      </c>
      <c r="Q269" s="99"/>
      <c r="R269" s="117"/>
      <c r="S269" s="117"/>
      <c r="T269" s="101"/>
      <c r="U269" s="4"/>
    </row>
    <row r="270" spans="1:165" ht="18.75" x14ac:dyDescent="0.25">
      <c r="A270" s="3"/>
      <c r="B270" s="110"/>
      <c r="C270" s="110"/>
      <c r="D270" s="93"/>
      <c r="E270" s="119"/>
      <c r="F270" s="93"/>
      <c r="G270" s="93"/>
      <c r="H270" s="93"/>
      <c r="I270" s="124"/>
      <c r="J270" s="93"/>
      <c r="K270" s="96"/>
      <c r="L270" s="96"/>
      <c r="M270" s="96"/>
      <c r="N270" s="98"/>
      <c r="O270" s="98"/>
      <c r="P270" s="98"/>
      <c r="Q270" s="99"/>
      <c r="R270" s="117"/>
      <c r="S270" s="117"/>
      <c r="T270" s="101"/>
      <c r="U270" s="4"/>
    </row>
    <row r="271" spans="1:165" ht="18" customHeight="1" x14ac:dyDescent="0.25">
      <c r="A271" s="3"/>
      <c r="B271" s="110"/>
      <c r="C271" s="110"/>
      <c r="D271" s="93"/>
      <c r="E271" s="94"/>
      <c r="F271" s="93"/>
      <c r="G271" s="94"/>
      <c r="H271" s="93"/>
      <c r="I271" s="93"/>
      <c r="J271" s="96"/>
      <c r="K271" s="93"/>
      <c r="L271" s="93"/>
      <c r="M271" s="96"/>
      <c r="N271" s="96"/>
      <c r="O271" s="98"/>
      <c r="P271" s="98"/>
      <c r="Q271" s="99"/>
      <c r="R271" s="117"/>
      <c r="S271" s="117"/>
      <c r="T271" s="101"/>
      <c r="U271" s="4"/>
    </row>
    <row r="272" spans="1:165" ht="19.5" customHeight="1" x14ac:dyDescent="0.25">
      <c r="A272" s="3"/>
      <c r="B272" s="110"/>
      <c r="C272" s="110"/>
      <c r="D272" s="93"/>
      <c r="E272" s="94"/>
      <c r="F272" s="93"/>
      <c r="G272" s="94"/>
      <c r="H272" s="93"/>
      <c r="I272" s="93"/>
      <c r="J272" s="93"/>
      <c r="K272" s="93"/>
      <c r="L272" s="93"/>
      <c r="M272" s="96"/>
      <c r="N272" s="96"/>
      <c r="O272" s="98"/>
      <c r="P272" s="98"/>
      <c r="Q272" s="99"/>
      <c r="R272" s="117"/>
      <c r="S272" s="117"/>
      <c r="T272" s="101"/>
      <c r="U272" s="4"/>
    </row>
    <row r="273" spans="1:23" x14ac:dyDescent="0.25">
      <c r="A273" s="3"/>
      <c r="B273" s="110"/>
      <c r="C273" s="110"/>
      <c r="D273" s="93"/>
      <c r="E273" s="94"/>
      <c r="F273" s="93"/>
      <c r="G273" s="94"/>
      <c r="H273" s="93"/>
      <c r="I273" s="93"/>
      <c r="J273" s="93"/>
      <c r="K273" s="93"/>
      <c r="L273" s="93"/>
      <c r="M273" s="96"/>
      <c r="N273" s="96"/>
      <c r="O273" s="98"/>
      <c r="P273" s="98"/>
      <c r="Q273" s="99"/>
      <c r="R273" s="117"/>
      <c r="S273" s="117"/>
      <c r="T273" s="101"/>
      <c r="U273" s="4"/>
    </row>
    <row r="274" spans="1:23" x14ac:dyDescent="0.25">
      <c r="A274" s="3"/>
      <c r="B274" s="111"/>
      <c r="C274" s="110"/>
      <c r="D274" s="93"/>
      <c r="E274" s="94"/>
      <c r="F274" s="93"/>
      <c r="G274" s="94"/>
      <c r="H274" s="93"/>
      <c r="I274" s="93"/>
      <c r="J274" s="93"/>
      <c r="K274" s="93"/>
      <c r="L274" s="93"/>
      <c r="M274" s="96"/>
      <c r="N274" s="96"/>
      <c r="O274" s="98"/>
      <c r="P274" s="98"/>
      <c r="Q274" s="117"/>
      <c r="R274" s="117"/>
      <c r="S274" s="117"/>
      <c r="T274" s="101"/>
      <c r="U274" s="4"/>
      <c r="V274" s="29"/>
    </row>
    <row r="275" spans="1:23" x14ac:dyDescent="0.25">
      <c r="A275" s="3"/>
      <c r="B275" s="111"/>
      <c r="C275" s="110"/>
      <c r="D275" s="93"/>
      <c r="E275" s="94"/>
      <c r="F275" s="93"/>
      <c r="G275" s="94"/>
      <c r="H275" s="93"/>
      <c r="I275" s="93"/>
      <c r="J275" s="93"/>
      <c r="K275" s="93"/>
      <c r="L275" s="93"/>
      <c r="M275" s="96"/>
      <c r="N275" s="96"/>
      <c r="O275" s="98"/>
      <c r="P275" s="115"/>
      <c r="Q275" s="117"/>
      <c r="R275" s="117"/>
      <c r="S275" s="117"/>
      <c r="T275" s="101"/>
      <c r="U275" s="4"/>
      <c r="V275" s="29"/>
    </row>
    <row r="276" spans="1:23" ht="21" x14ac:dyDescent="0.25">
      <c r="A276" s="3"/>
      <c r="B276" s="111"/>
      <c r="C276" s="111"/>
      <c r="D276" s="125"/>
      <c r="E276" s="89"/>
      <c r="F276" s="111"/>
      <c r="G276" s="111"/>
      <c r="H276" s="13"/>
      <c r="I276" s="126"/>
      <c r="J276" s="115"/>
      <c r="K276" s="115"/>
      <c r="L276" s="115"/>
      <c r="M276" s="115"/>
      <c r="N276" s="115"/>
      <c r="O276" s="115"/>
      <c r="P276" s="115"/>
      <c r="Q276" s="127"/>
      <c r="R276" s="127"/>
      <c r="S276" s="127"/>
      <c r="T276" s="101"/>
      <c r="U276" s="4"/>
      <c r="V276" s="29"/>
      <c r="W276" s="29"/>
    </row>
    <row r="277" spans="1:23" x14ac:dyDescent="0.25">
      <c r="A277" s="3"/>
      <c r="B277" s="111"/>
      <c r="C277" s="99"/>
      <c r="D277" s="111"/>
      <c r="E277" s="111"/>
      <c r="F277" s="111"/>
      <c r="G277" s="111"/>
      <c r="H277" s="115"/>
      <c r="I277" s="111"/>
      <c r="J277" s="115"/>
      <c r="K277" s="111"/>
      <c r="L277" s="111"/>
      <c r="M277" s="115"/>
      <c r="N277" s="111"/>
      <c r="O277" s="111"/>
      <c r="P277" s="115"/>
      <c r="Q277" s="117"/>
      <c r="R277" s="117"/>
      <c r="S277" s="99"/>
      <c r="T277" s="101"/>
      <c r="U277" s="4"/>
      <c r="V277" s="29"/>
      <c r="W277" s="29"/>
    </row>
    <row r="278" spans="1:23" x14ac:dyDescent="0.25">
      <c r="A278" s="3"/>
      <c r="B278" s="128"/>
      <c r="C278" s="128"/>
      <c r="D278" s="128"/>
      <c r="E278" s="128"/>
      <c r="F278" s="105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05"/>
      <c r="T278" s="128"/>
      <c r="U278" s="4"/>
      <c r="V278" s="29"/>
      <c r="W278" s="29"/>
    </row>
    <row r="279" spans="1:23" x14ac:dyDescent="0.25">
      <c r="A279" s="3"/>
      <c r="B279" s="128"/>
      <c r="C279" s="128"/>
      <c r="D279" s="128"/>
      <c r="E279" s="128"/>
      <c r="F279" s="105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05"/>
      <c r="T279" s="128"/>
      <c r="U279" s="4"/>
      <c r="V279" s="29"/>
      <c r="W279" s="29"/>
    </row>
    <row r="280" spans="1:23" x14ac:dyDescent="0.25">
      <c r="A280" s="3"/>
      <c r="B280" s="128"/>
      <c r="C280" s="128"/>
      <c r="D280" s="128"/>
      <c r="E280" s="128"/>
      <c r="F280" s="105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05"/>
      <c r="T280" s="128"/>
      <c r="U280" s="4"/>
      <c r="V280" s="29"/>
      <c r="W280" s="29"/>
    </row>
    <row r="281" spans="1:23" x14ac:dyDescent="0.25">
      <c r="A281" s="3"/>
      <c r="B281" s="128"/>
      <c r="C281" s="128"/>
      <c r="D281" s="128"/>
      <c r="E281" s="128"/>
      <c r="F281" s="105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05"/>
      <c r="T281" s="128"/>
      <c r="U281" s="4"/>
    </row>
    <row r="282" spans="1:23" x14ac:dyDescent="0.25">
      <c r="A282" s="3"/>
      <c r="B282" s="4"/>
      <c r="C282" s="82"/>
      <c r="E282" s="5"/>
      <c r="F282" s="3"/>
      <c r="G282" s="3"/>
      <c r="H282" s="3"/>
      <c r="I282" s="14"/>
      <c r="J282" s="14"/>
      <c r="K282" s="4"/>
      <c r="L282" s="14"/>
      <c r="M282" s="4"/>
      <c r="N282" s="4"/>
      <c r="O282" s="14"/>
      <c r="P282" s="4"/>
      <c r="Q282" s="4"/>
      <c r="R282" s="4"/>
      <c r="S282" s="4"/>
      <c r="T282" s="4"/>
      <c r="U282" s="4"/>
    </row>
    <row r="283" spans="1:23" x14ac:dyDescent="0.25">
      <c r="A283" s="3"/>
      <c r="B283" s="4"/>
      <c r="C283" s="82"/>
      <c r="E283" s="5"/>
      <c r="F283" s="3"/>
      <c r="G283" s="3"/>
      <c r="H283" s="3"/>
      <c r="I283" s="14"/>
      <c r="J283" s="14"/>
      <c r="K283" s="4"/>
      <c r="L283" s="14"/>
      <c r="M283" s="4"/>
      <c r="N283" s="4"/>
      <c r="O283" s="14"/>
      <c r="P283" s="4"/>
      <c r="Q283" s="4"/>
      <c r="R283" s="4"/>
      <c r="S283" s="4"/>
      <c r="T283" s="4"/>
      <c r="U283" s="4"/>
    </row>
    <row r="284" spans="1:23" x14ac:dyDescent="0.25">
      <c r="A284" s="3"/>
      <c r="B284" s="4"/>
      <c r="C284" s="82"/>
      <c r="E284" s="5"/>
      <c r="F284" s="3"/>
      <c r="G284" s="3"/>
      <c r="H284" s="3"/>
      <c r="I284" s="14"/>
      <c r="J284" s="14"/>
      <c r="K284" s="4"/>
      <c r="L284" s="14"/>
      <c r="M284" s="4"/>
      <c r="N284" s="4"/>
      <c r="O284" s="14"/>
      <c r="P284" s="4"/>
      <c r="Q284" s="4"/>
      <c r="R284" s="4"/>
      <c r="S284" s="4"/>
      <c r="T284" s="4"/>
      <c r="U284" s="4"/>
    </row>
    <row r="285" spans="1:23" x14ac:dyDescent="0.25">
      <c r="A285" s="3"/>
      <c r="B285" s="4"/>
      <c r="C285" s="82"/>
      <c r="E285" s="5"/>
      <c r="F285" s="3"/>
      <c r="G285" s="3"/>
      <c r="H285" s="3"/>
      <c r="I285" s="14"/>
      <c r="J285" s="14"/>
      <c r="K285" s="4"/>
      <c r="L285" s="14"/>
      <c r="M285" s="4"/>
      <c r="N285" s="4"/>
      <c r="O285" s="14"/>
      <c r="P285" s="4"/>
      <c r="Q285" s="4"/>
      <c r="R285" s="4"/>
      <c r="S285" s="4"/>
      <c r="T285" s="4"/>
      <c r="U285" s="4"/>
    </row>
    <row r="286" spans="1:23" x14ac:dyDescent="0.25">
      <c r="A286" s="3"/>
      <c r="B286" s="4"/>
      <c r="C286" s="82"/>
      <c r="E286" s="5"/>
      <c r="F286" s="3"/>
      <c r="G286" s="3"/>
      <c r="H286" s="3"/>
      <c r="I286" s="14"/>
      <c r="J286" s="14"/>
      <c r="K286" s="4"/>
      <c r="L286" s="14"/>
      <c r="M286" s="4"/>
      <c r="N286" s="4"/>
      <c r="O286" s="14"/>
      <c r="P286" s="4"/>
      <c r="Q286" s="4"/>
      <c r="R286" s="4"/>
      <c r="S286" s="4"/>
      <c r="T286" s="4"/>
      <c r="U286" s="4"/>
    </row>
    <row r="287" spans="1:23" x14ac:dyDescent="0.25">
      <c r="A287" s="3"/>
      <c r="B287" s="4"/>
      <c r="C287" s="82"/>
      <c r="E287" s="5"/>
      <c r="F287" s="3"/>
      <c r="G287" s="3"/>
      <c r="H287" s="3"/>
      <c r="I287" s="14"/>
      <c r="J287" s="14"/>
      <c r="K287" s="4"/>
      <c r="L287" s="14"/>
      <c r="M287" s="4"/>
      <c r="N287" s="4"/>
      <c r="O287" s="14"/>
      <c r="P287" s="4"/>
      <c r="Q287" s="4"/>
      <c r="R287" s="4"/>
      <c r="S287" s="4"/>
      <c r="T287" s="4"/>
      <c r="U287" s="4"/>
    </row>
    <row r="288" spans="1:23" x14ac:dyDescent="0.25">
      <c r="T288" s="4"/>
      <c r="U288" s="4"/>
    </row>
  </sheetData>
  <sortState ref="C14:V77">
    <sortCondition ref="D14:D77"/>
  </sortState>
  <mergeCells count="26">
    <mergeCell ref="B269:D269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58:C258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</mergeCells>
  <phoneticPr fontId="18" type="noConversion"/>
  <conditionalFormatting sqref="C259:C260">
    <cfRule type="duplicateValues" dxfId="13" priority="667"/>
  </conditionalFormatting>
  <conditionalFormatting sqref="B282:B1048576 B259:B260 A258 B1">
    <cfRule type="duplicateValues" dxfId="12" priority="3145"/>
  </conditionalFormatting>
  <conditionalFormatting sqref="B282:B1048576 B1 B258:B260">
    <cfRule type="duplicateValues" dxfId="11" priority="3186"/>
  </conditionalFormatting>
  <conditionalFormatting sqref="B64:B65 B56:B58 B60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82:C1048576 C259:C260 C1 C4:C6 B9:B54 B186:B257 B77:B105 B107:B182 B56:B75">
    <cfRule type="duplicateValues" dxfId="4" priority="3609"/>
  </conditionalFormatting>
  <conditionalFormatting sqref="B183:B185">
    <cfRule type="duplicateValues" dxfId="3" priority="3703"/>
  </conditionalFormatting>
  <conditionalFormatting sqref="B186:B257 B9:B54 B77:B105 B107:B182 B56:B75">
    <cfRule type="duplicateValues" dxfId="2" priority="3773"/>
  </conditionalFormatting>
  <conditionalFormatting sqref="F271:F275">
    <cfRule type="duplicateValues" dxfId="1" priority="1" stopIfTrue="1"/>
    <cfRule type="duplicateValues" dxfId="0" priority="2" stopIfTrue="1"/>
  </conditionalFormatting>
  <printOptions horizontalCentered="1"/>
  <pageMargins left="0.19685039370078741" right="0.19685039370078741" top="0.39370078740157483" bottom="0.19685039370078741" header="0" footer="0"/>
  <pageSetup paperSize="5" scale="38" orientation="landscape" r:id="rId1"/>
  <rowBreaks count="2" manualBreakCount="2">
    <brk id="43" max="20" man="1"/>
    <brk id="160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FEBRERO 2024</vt:lpstr>
      <vt:lpstr>'MT TEMPORALES FEBRERO 2024'!Área_de_impresión</vt:lpstr>
      <vt:lpstr>'MT TEMPORALES FEBRERO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2024-03-07T15:45:59Z</cp:lastPrinted>
  <dcterms:created xsi:type="dcterms:W3CDTF">2018-09-18T20:01:26Z</dcterms:created>
  <dcterms:modified xsi:type="dcterms:W3CDTF">2024-03-07T16:26:11Z</dcterms:modified>
</cp:coreProperties>
</file>